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23"/>
  <workbookPr filterPrivacy="1" defaultThemeVersion="124226"/>
  <xr:revisionPtr revIDLastSave="0" documentId="13_ncr:1_{8446822A-DF4B-144C-9659-06074EA10B8B}" xr6:coauthVersionLast="40" xr6:coauthVersionMax="40" xr10:uidLastSave="{00000000-0000-0000-0000-000000000000}"/>
  <bookViews>
    <workbookView xWindow="240" yWindow="460" windowWidth="14620" windowHeight="7780" xr2:uid="{00000000-000D-0000-FFFF-FFFF00000000}"/>
  </bookViews>
  <sheets>
    <sheet name="Sheet1" sheetId="1" r:id="rId1"/>
    <sheet name="Sheet2" sheetId="2" r:id="rId2"/>
    <sheet name="Sheet3" sheetId="3" r:id="rId3"/>
  </sheets>
  <definedNames>
    <definedName name="_xlnm.Print_Area" localSheetId="0">Sheet1!$A$1:$L$85</definedName>
    <definedName name="_xlnm.Print_Titles" localSheetId="0">Sheet1!$1:$3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42" i="1" l="1"/>
  <c r="L41" i="1"/>
  <c r="L40" i="1"/>
  <c r="L39" i="1"/>
  <c r="L26" i="1"/>
  <c r="L25" i="1"/>
  <c r="L38" i="1"/>
  <c r="L37" i="1"/>
  <c r="L28" i="1"/>
  <c r="L27" i="1"/>
  <c r="L24" i="1"/>
  <c r="F14" i="1"/>
  <c r="F13" i="1"/>
  <c r="F12" i="1"/>
  <c r="F10" i="1"/>
  <c r="F11" i="1"/>
  <c r="F9" i="1"/>
  <c r="F8" i="1"/>
  <c r="F7" i="1"/>
  <c r="L23" i="1"/>
  <c r="L22" i="1"/>
  <c r="L21" i="1" l="1"/>
  <c r="L20" i="1"/>
</calcChain>
</file>

<file path=xl/sharedStrings.xml><?xml version="1.0" encoding="utf-8"?>
<sst xmlns="http://schemas.openxmlformats.org/spreadsheetml/2006/main" count="377" uniqueCount="192">
  <si>
    <t>CENTRAL Copy Center(OGS)</t>
  </si>
  <si>
    <t>Paper Stock #60LB  (8.5 x 14) per 100 sheets</t>
  </si>
  <si>
    <t>Paper Stock #60LB  (11x 17) per 100 sheets</t>
  </si>
  <si>
    <t>Vendor</t>
  </si>
  <si>
    <t>N/A</t>
  </si>
  <si>
    <t>Black Digital Printing/White Paper stock</t>
  </si>
  <si>
    <t>Color digital Printing/White Paper stock</t>
  </si>
  <si>
    <t>OMH</t>
  </si>
  <si>
    <t>$.20 per booklet to 64 pages up to 8.5 x 11</t>
  </si>
  <si>
    <t>$0.90 per sheets up to 100 sheets</t>
  </si>
  <si>
    <t>$0.03 per set and $0.05 for stapling</t>
  </si>
  <si>
    <t>$59.99 per box of 10 reams( 5000) sheets= $5.99 each ream of 500 sheets</t>
  </si>
  <si>
    <t>Office max (8.5 x 11)</t>
  </si>
  <si>
    <t>Papers-Papers</t>
  </si>
  <si>
    <t>$9.79 per ream 500 sheets</t>
  </si>
  <si>
    <t>$11.88 per ream of 500 65lb</t>
  </si>
  <si>
    <t>Quill.com</t>
  </si>
  <si>
    <t>www.costco.com</t>
  </si>
  <si>
    <t>$11.54 per ream of 500 sheets</t>
  </si>
  <si>
    <t>$ 7.99 per ream of 500 sheets</t>
  </si>
  <si>
    <t>$4.00/100</t>
  </si>
  <si>
    <t xml:space="preserve">$4.50/100  </t>
  </si>
  <si>
    <t>$5.50/100</t>
  </si>
  <si>
    <t>$4.06/100</t>
  </si>
  <si>
    <t>$ 2.03/100</t>
  </si>
  <si>
    <t>Price Per Click(Sheet)</t>
  </si>
  <si>
    <t xml:space="preserve">$5.00/100               </t>
  </si>
  <si>
    <t>$0.04/click</t>
  </si>
  <si>
    <t>$0.05 per click</t>
  </si>
  <si>
    <t>$5.00/100</t>
  </si>
  <si>
    <t xml:space="preserve">$4.00/100              </t>
  </si>
  <si>
    <t xml:space="preserve">$4.00/100             </t>
  </si>
  <si>
    <t xml:space="preserve">$4.00/100            </t>
  </si>
  <si>
    <t>$3.90/100</t>
  </si>
  <si>
    <t xml:space="preserve">$3.90/100 </t>
  </si>
  <si>
    <t>Paper Stock #60LB White (8.5 x 11) per 100 sheets</t>
  </si>
  <si>
    <t>$.3.50/100</t>
  </si>
  <si>
    <t>$3.00/100</t>
  </si>
  <si>
    <t>$0.039/$0.04/click</t>
  </si>
  <si>
    <t>$0.06 per click</t>
  </si>
  <si>
    <t>$3.18/100</t>
  </si>
  <si>
    <t>White</t>
  </si>
  <si>
    <t>$8.61/100</t>
  </si>
  <si>
    <t>$0.0861/click</t>
  </si>
  <si>
    <t>GSA Pricing Pacon Paper</t>
  </si>
  <si>
    <t>$8.41/100</t>
  </si>
  <si>
    <t>$14.57/100</t>
  </si>
  <si>
    <t>$0.1457/click</t>
  </si>
  <si>
    <t>$12.57/100</t>
  </si>
  <si>
    <t>Paper Stock #80LB White Gloss (8.5 x 11) per 100 Sheets</t>
  </si>
  <si>
    <t>Paper Stock #80LB White Gloss (8.5 x 14) per 100 Sheets</t>
  </si>
  <si>
    <t>$30.51/100</t>
  </si>
  <si>
    <t>$.3051/click</t>
  </si>
  <si>
    <t>$18.57/100</t>
  </si>
  <si>
    <t>$2.60/100</t>
  </si>
  <si>
    <t>Colored</t>
  </si>
  <si>
    <t>$2.35/100</t>
  </si>
  <si>
    <t>$3.51/100</t>
  </si>
  <si>
    <t>$0.0351/click</t>
  </si>
  <si>
    <t>5.2/100</t>
  </si>
  <si>
    <t>12.57/100</t>
  </si>
  <si>
    <t>$7.79/100</t>
  </si>
  <si>
    <t>$5.71/250</t>
  </si>
  <si>
    <t>$0.0779/click</t>
  </si>
  <si>
    <t xml:space="preserve">SAMPLE PRICING for 1381 NYSID Application for Digital Printing </t>
  </si>
  <si>
    <t>Central Copy Center
(OGS)</t>
  </si>
  <si>
    <t>$0.0235/sheet</t>
  </si>
  <si>
    <t>$0.0260/sheet</t>
  </si>
  <si>
    <t>$0.0841/Sheet</t>
  </si>
  <si>
    <t>$0.0861/sheet</t>
  </si>
  <si>
    <t>NYSID  Pricing</t>
  </si>
  <si>
    <t>Normalization of Pricing for Paper</t>
  </si>
  <si>
    <t>NYSID Per Sheet</t>
  </si>
  <si>
    <t>GSA Per Sheet</t>
  </si>
  <si>
    <t>NYSID 
Pricing</t>
  </si>
  <si>
    <t>Price 
per 100</t>
  </si>
  <si>
    <t xml:space="preserve"> </t>
  </si>
  <si>
    <t>% 
Variance</t>
  </si>
  <si>
    <t>0.055 per click</t>
  </si>
  <si>
    <t>$0.0521/click</t>
  </si>
  <si>
    <t>$0.1257/click</t>
  </si>
  <si>
    <t>$0.1857/Click</t>
  </si>
  <si>
    <t>$0.0228/click</t>
  </si>
  <si>
    <t>COMPARISON OF FINISHING SERVICES</t>
  </si>
  <si>
    <t>Paper Stock #65LB  (8.5x 14) per 100 sheets color Cover</t>
  </si>
  <si>
    <t>Paper Stock #65LB  (11x 17) per 100 sheets color Cover</t>
  </si>
  <si>
    <t>Shrink Wrap</t>
  </si>
  <si>
    <t>$0.95/book (no limit on pages/size</t>
  </si>
  <si>
    <t>$.99/per 8.5x11</t>
  </si>
  <si>
    <t>$.50 (square)</t>
  </si>
  <si>
    <t>Paper Stock #65LB  (8.5 x 11) per 100 sheets white Cover</t>
  </si>
  <si>
    <t>$6.50/100</t>
  </si>
  <si>
    <t>$0.065/click</t>
  </si>
  <si>
    <t>$7.50/100</t>
  </si>
  <si>
    <t>$8.50/100</t>
  </si>
  <si>
    <t>$0.085/click</t>
  </si>
  <si>
    <t>$0.075/click</t>
  </si>
  <si>
    <t>Paper Stock #65LB  (11x 17) per 100 sheets white Cover</t>
  </si>
  <si>
    <t>Paper Stock #65LB  (8.5x 14) per 100 sheets white Cover</t>
  </si>
  <si>
    <t>Paper Stock #65LB  (8.5 x 11) per 100 sheets color Cover</t>
  </si>
  <si>
    <t>$0.0520/click</t>
  </si>
  <si>
    <t xml:space="preserve">$2.74/100                                           </t>
  </si>
  <si>
    <t xml:space="preserve">$0.0260/click </t>
  </si>
  <si>
    <t xml:space="preserve">$0.0235/click </t>
  </si>
  <si>
    <t>Average</t>
  </si>
  <si>
    <t>$1.00 (Up to 299)</t>
  </si>
  <si>
    <t>$0.80 (Up to 299)</t>
  </si>
  <si>
    <t>Black 65lb 8.5x 11"
Central/Western NYS (250)</t>
  </si>
  <si>
    <t>Black 65lb 8.5x 11"
Capital Region/Hudson Valley (250)</t>
  </si>
  <si>
    <t>Black 65lb 8.5x 11"
NYC (250)</t>
  </si>
  <si>
    <t>Color 65lb 8.5x11"
Central/Western NY (250)</t>
  </si>
  <si>
    <t>Color 65lb 8.5x11"
Central/Capital Region (250)</t>
  </si>
  <si>
    <t>Color 65lb 11 x 17"
NYC (250)</t>
  </si>
  <si>
    <t>Color 65lb 11 x 17"
Capital Region/Hudson Valley (250)</t>
  </si>
  <si>
    <t>Paper Stock #65LB  (11x 17) per 100 sheets Color Cover</t>
  </si>
  <si>
    <t>$4.70/100</t>
  </si>
  <si>
    <t>$0.0470/click</t>
  </si>
  <si>
    <t>Paper Stock #65LB  (8.5 x 11) per 100 sheets White Cover</t>
  </si>
  <si>
    <t>Paper Stock #65LB  (8.5 x 11) per 100 sheets Color Cover</t>
  </si>
  <si>
    <t>$6.00/100</t>
  </si>
  <si>
    <t>Paper Stock #65LB  (8.5x 14) per 100 sheets White Cover</t>
  </si>
  <si>
    <t>Paper Stock #65LB  (11x 17) per 100 sheets White Cover</t>
  </si>
  <si>
    <t xml:space="preserve">$0.0318/click </t>
  </si>
  <si>
    <t>$.0351/click</t>
  </si>
  <si>
    <t>$1.35/set</t>
  </si>
  <si>
    <t>$0.0119/click</t>
  </si>
  <si>
    <t>$0.020/click</t>
  </si>
  <si>
    <t xml:space="preserve">$0.0274 /click </t>
  </si>
  <si>
    <t>$0.0203/click</t>
  </si>
  <si>
    <t>$0.045/click</t>
  </si>
  <si>
    <t xml:space="preserve"> $0.05/click</t>
  </si>
  <si>
    <t>$0.039/click</t>
  </si>
  <si>
    <t xml:space="preserve">$.04 click  </t>
  </si>
  <si>
    <t xml:space="preserve">$.04 click </t>
  </si>
  <si>
    <t>$0.49 (250)</t>
  </si>
  <si>
    <t>$0.19 (250)</t>
  </si>
  <si>
    <t>$0.18 (250)</t>
  </si>
  <si>
    <t>$0.79 (250)</t>
  </si>
  <si>
    <t>$0.39 (250)</t>
  </si>
  <si>
    <t>$0.2516 (250)</t>
  </si>
  <si>
    <t>$0.2591 (250)</t>
  </si>
  <si>
    <t>$0.035/click</t>
  </si>
  <si>
    <t xml:space="preserve">$0.03 click </t>
  </si>
  <si>
    <t>$0.04 click</t>
  </si>
  <si>
    <t>$0.0406/click</t>
  </si>
  <si>
    <t>Comparable Average</t>
  </si>
  <si>
    <t>$5.20/100</t>
  </si>
  <si>
    <t>Price 
Per 100</t>
  </si>
  <si>
    <t>Price 
Per Click</t>
  </si>
  <si>
    <t>Average 
Price per 100</t>
  </si>
  <si>
    <t xml:space="preserve">$2.35/100             </t>
  </si>
  <si>
    <t xml:space="preserve">The comparison of 
paper costs shows  the GSA 
per sheet paper pricing is 
higher than NYSID's printing  
costs "per click" cost. </t>
  </si>
  <si>
    <t>$.50/wrap up 
to 500 sheets</t>
  </si>
  <si>
    <t xml:space="preserve"> Stock Paper Prices</t>
  </si>
  <si>
    <t>Paper Stock #65LB White 
(8.5 x 11) per 100 sheets</t>
  </si>
  <si>
    <t>Paper Stock #65LB  White 
(8.5 x 14) per 100 sheets</t>
  </si>
  <si>
    <t>Paper Stock #65LB  
(8.5 x 14) per 100 sheets</t>
  </si>
  <si>
    <t>Paper Stock #65LB  
(11x 17) White per 100 sheets</t>
  </si>
  <si>
    <t>Paper Stock #65LB  
(11x 17) Color per 100 sheets</t>
  </si>
  <si>
    <t>Vello Bind</t>
  </si>
  <si>
    <t>Lamination</t>
  </si>
  <si>
    <t xml:space="preserve">In line folding Charges </t>
  </si>
  <si>
    <t xml:space="preserve">$14.50 for 1 ream of 500 sheets 
2 reams @$25.60 per 2 reams </t>
  </si>
  <si>
    <t>$10.99 per ream of 500 sheets</t>
  </si>
  <si>
    <t>$10.55 per 
ream of 500 
sheets</t>
  </si>
  <si>
    <t>Comparison of 20 lb. and 60 lb. paper costs to enable comparison of NYSID's pricing with the Comparable Print Service Offerers</t>
  </si>
  <si>
    <t>#60 lb. Stock Paper Prices 
8.5 x 11" Per 500</t>
  </si>
  <si>
    <t>#60 lb. Stock Paper Prices 
8.5 x 11" Per Sheet</t>
  </si>
  <si>
    <t>#20 lb. stock paper prices 
per 500</t>
  </si>
  <si>
    <t>#20 lb. stock paper (8.5 x 11") per sheet</t>
  </si>
  <si>
    <t>COMPARISON OF PRINTING SERVICES ( PER CLICK COSTS )</t>
  </si>
  <si>
    <t>Black 65lb 8.5x11"
Central/Capital Region (250)</t>
  </si>
  <si>
    <t>Saddle stitched</t>
  </si>
  <si>
    <t>Wal-Mart 
(8.5 x 11)</t>
  </si>
  <si>
    <t>$0.04/click
(20 lb.)</t>
  </si>
  <si>
    <t>$$0.039/click
(20 lb.)</t>
  </si>
  <si>
    <t>$10.20 per ream of 500 sheets-Xerox Multi purpose</t>
  </si>
  <si>
    <t xml:space="preserve">For Wal-Mart's #60 lb. pricing, OGS NYSPro was only able to find 65 lb. pricing.  However, in the interest of a broad market review, OGS NYSPro determined it was acceptable in this case to average in this cost. </t>
  </si>
  <si>
    <t>$5/1000</t>
  </si>
  <si>
    <t>Drilling</t>
  </si>
  <si>
    <t>Drilling $0.30 per book</t>
  </si>
  <si>
    <t>$0.034/ per book</t>
  </si>
  <si>
    <t>$.25/set</t>
  </si>
  <si>
    <t>FedEx/Kinko's</t>
  </si>
  <si>
    <t xml:space="preserve">For certain items, where NYSID
 indicated a quantity price, 
NYSPro was able to 
benchmark this against 
the comparable pricing 
charged by the OGS Central 
Copy Center.  NYSID's pricing 
appears  to be lower 
in all cases than 
the OGS Central
Copy Center pricing.  </t>
  </si>
  <si>
    <t xml:space="preserve">OGS NYSPro determined that the paper costs for the #60 lb. paper were lower than all of the print shops "per click" costs for #20 lb. paper.   Additionally, for certain services, the OGS Centralized Copy Center charges the same price for black #20 lb. paper and black #60 lb. paper.  Based on this information, OGS NYSPro determined that it was acceptable to use comparable print shops' #20 lb. "per click" for the corresponding black #60 lb. per click "calculations.  </t>
  </si>
  <si>
    <t>Comparable Average per 100</t>
  </si>
  <si>
    <t>Comparable Average VS NYSID</t>
  </si>
  <si>
    <t>FedEx/ Kinko's</t>
  </si>
  <si>
    <t xml:space="preserve">For the various functions (e.g. binding, drilling, etc.), we were only able to obtain  pricing for some of the tasks.  Based on the samples we found, the NYSID pricing does appear to be reasonable.  For the drilling, this is charged as a flat $5 fee per thousand instead of per book.   </t>
  </si>
  <si>
    <t xml:space="preserve">As the OGS Centralized Copy Center is the only entity that offers #65 lb. printing, OGS NYSPro performed an additional review.  OGS NYSPro compared the "per sheet" costs on GSA for #65 lb. paper with NYSID's printing services.  In nearly all cases, despite the extra service costs associated with Digital Printing, NYSID's "per click" pricing was lower than the GSA "per sheet" (Commodity only) pricing.  
Similarly, none of the comparable print shops offer #80 lb. pricing.  OGS NYSPro performed a comparison of the GSA "per sheet" costs with NYSID's "per click" service costs.  All GSA "per sheet" pricing found was higher than NYSID's "per click" printing service for this paper weight.  </t>
  </si>
  <si>
    <t>OGS NYSPro attempted to benchmark NYSID's Digital Printing Application.  There were many variables presented in NYSID's proposal (e.g., regions, color, b/w, various paper types and sizes, and a variety of other finishing services such as punching, binding, inserting, bending, etc.).  As indicated below, we found limited information available to make a comparison of these variables, but for what we did find, NYSID was competitive.  Benchmarks were difficult to obtain, as vendors generally regard their pricing information as proprietary and trade secret.  OGS NYSPro sought pricing from as many government and private entities as possible.  Below is a sample summary of what we found.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</si>
</sst>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11"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1"/>
      <name val="Calibri"/>
      <family val="2"/>
      <scheme val="minor"/>
    </font>
    <font>
      <b/>
      <sz val="16"/>
      <color theme="1"/>
      <name val="Calibri"/>
      <family val="2"/>
      <scheme val="minor"/>
    </font>
    <font>
      <b/>
      <u/>
      <sz val="11"/>
      <color theme="10"/>
      <name val="Calibri"/>
      <family val="2"/>
      <scheme val="minor"/>
    </font>
    <font>
      <sz val="10.5"/>
      <color theme="1"/>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0" fontId="2" fillId="0" borderId="0" applyNumberFormat="0" applyFill="0" applyBorder="0" applyAlignment="0" applyProtection="0"/>
    <xf numFmtId="44" fontId="3" fillId="0" borderId="0" applyFont="0" applyFill="0" applyBorder="0" applyAlignment="0" applyProtection="0"/>
  </cellStyleXfs>
  <cellXfs count="189">
    <xf numFmtId="0" fontId="0" fillId="0" borderId="0" xfId="0"/>
    <xf numFmtId="0" fontId="0" fillId="0" borderId="1" xfId="0" applyBorder="1"/>
    <xf numFmtId="0" fontId="1" fillId="0" borderId="1" xfId="0" applyFont="1" applyBorder="1" applyAlignment="1">
      <alignment wrapText="1"/>
    </xf>
    <xf numFmtId="0" fontId="0" fillId="0" borderId="0" xfId="0" applyAlignment="1">
      <alignment wrapText="1"/>
    </xf>
    <xf numFmtId="0" fontId="0" fillId="0" borderId="0" xfId="0" applyAlignment="1"/>
    <xf numFmtId="0" fontId="0" fillId="0" borderId="1" xfId="0" applyBorder="1" applyAlignment="1">
      <alignment wrapText="1"/>
    </xf>
    <xf numFmtId="0" fontId="0" fillId="0" borderId="1" xfId="0" applyFont="1" applyBorder="1" applyAlignment="1">
      <alignment wrapText="1"/>
    </xf>
    <xf numFmtId="8" fontId="0" fillId="0" borderId="1" xfId="0" applyNumberFormat="1" applyBorder="1" applyAlignment="1">
      <alignment wrapText="1"/>
    </xf>
    <xf numFmtId="0" fontId="0" fillId="2" borderId="0" xfId="0" applyFont="1" applyFill="1" applyBorder="1" applyAlignment="1">
      <alignment wrapText="1"/>
    </xf>
    <xf numFmtId="0" fontId="0" fillId="2" borderId="0" xfId="0" applyFill="1" applyBorder="1" applyAlignment="1">
      <alignment wrapText="1"/>
    </xf>
    <xf numFmtId="0" fontId="0" fillId="2" borderId="0" xfId="0" applyFont="1" applyFill="1" applyBorder="1" applyAlignment="1">
      <alignment horizontal="left" wrapText="1"/>
    </xf>
    <xf numFmtId="0" fontId="0" fillId="2" borderId="0" xfId="0" applyFill="1" applyBorder="1" applyAlignment="1"/>
    <xf numFmtId="0" fontId="1" fillId="0" borderId="4" xfId="0" applyFont="1" applyBorder="1" applyAlignment="1">
      <alignment wrapText="1"/>
    </xf>
    <xf numFmtId="0" fontId="0" fillId="2" borderId="0" xfId="0" applyFill="1" applyBorder="1"/>
    <xf numFmtId="0" fontId="0" fillId="2" borderId="2" xfId="0" applyFill="1" applyBorder="1" applyAlignment="1">
      <alignment wrapText="1"/>
    </xf>
    <xf numFmtId="0" fontId="0" fillId="2" borderId="3" xfId="0" applyFill="1" applyBorder="1"/>
    <xf numFmtId="8" fontId="0" fillId="2" borderId="0" xfId="0" applyNumberFormat="1" applyFill="1" applyBorder="1" applyAlignment="1">
      <alignment wrapText="1"/>
    </xf>
    <xf numFmtId="0" fontId="1" fillId="0" borderId="15" xfId="0" applyFont="1" applyBorder="1" applyAlignment="1">
      <alignment wrapText="1"/>
    </xf>
    <xf numFmtId="0" fontId="0" fillId="2" borderId="11" xfId="0" applyFill="1" applyBorder="1"/>
    <xf numFmtId="0" fontId="0" fillId="0" borderId="15" xfId="0" applyBorder="1" applyAlignment="1">
      <alignment wrapText="1"/>
    </xf>
    <xf numFmtId="0" fontId="0" fillId="2" borderId="11" xfId="0" applyFill="1" applyBorder="1" applyAlignment="1">
      <alignment wrapText="1"/>
    </xf>
    <xf numFmtId="0" fontId="0" fillId="2" borderId="10" xfId="0" applyFont="1" applyFill="1" applyBorder="1" applyAlignment="1">
      <alignment wrapText="1"/>
    </xf>
    <xf numFmtId="0" fontId="0" fillId="0" borderId="5" xfId="0" applyBorder="1" applyAlignment="1">
      <alignment horizontal="left" wrapText="1"/>
    </xf>
    <xf numFmtId="0" fontId="0" fillId="0" borderId="12" xfId="0" applyBorder="1" applyAlignment="1">
      <alignment wrapText="1"/>
    </xf>
    <xf numFmtId="8" fontId="0" fillId="0" borderId="5" xfId="2" applyNumberFormat="1" applyFont="1" applyBorder="1" applyAlignment="1">
      <alignment wrapText="1"/>
    </xf>
    <xf numFmtId="0" fontId="0" fillId="0" borderId="4" xfId="0" applyFont="1" applyBorder="1" applyAlignment="1">
      <alignment horizontal="center" wrapText="1"/>
    </xf>
    <xf numFmtId="0" fontId="0" fillId="0" borderId="15" xfId="0" applyFont="1" applyBorder="1" applyAlignment="1">
      <alignment wrapText="1"/>
    </xf>
    <xf numFmtId="8" fontId="0" fillId="0" borderId="6" xfId="0" applyNumberFormat="1" applyFont="1" applyBorder="1" applyAlignment="1">
      <alignment horizontal="center" wrapText="1"/>
    </xf>
    <xf numFmtId="0" fontId="0" fillId="0" borderId="0" xfId="0" applyFont="1" applyBorder="1" applyAlignment="1">
      <alignment wrapText="1"/>
    </xf>
    <xf numFmtId="0" fontId="0" fillId="0" borderId="20" xfId="0" applyBorder="1" applyAlignment="1">
      <alignment wrapText="1"/>
    </xf>
    <xf numFmtId="8" fontId="0" fillId="0" borderId="20" xfId="0" applyNumberFormat="1" applyBorder="1" applyAlignment="1">
      <alignment wrapText="1"/>
    </xf>
    <xf numFmtId="8" fontId="0" fillId="0" borderId="15" xfId="0" applyNumberFormat="1" applyBorder="1" applyAlignment="1">
      <alignment wrapText="1"/>
    </xf>
    <xf numFmtId="0" fontId="0" fillId="0" borderId="15" xfId="0" applyBorder="1" applyAlignment="1">
      <alignment horizontal="left" wrapText="1"/>
    </xf>
    <xf numFmtId="0" fontId="0" fillId="0" borderId="20" xfId="0" applyBorder="1" applyAlignment="1">
      <alignment horizontal="left" wrapText="1"/>
    </xf>
    <xf numFmtId="0" fontId="0" fillId="0" borderId="5" xfId="0" applyBorder="1"/>
    <xf numFmtId="0" fontId="0" fillId="0" borderId="6" xfId="0" quotePrefix="1" applyFill="1" applyBorder="1" applyAlignment="1">
      <alignment wrapText="1"/>
    </xf>
    <xf numFmtId="44" fontId="0" fillId="0" borderId="6" xfId="2" quotePrefix="1" applyFont="1" applyFill="1" applyBorder="1" applyAlignment="1">
      <alignment wrapText="1"/>
    </xf>
    <xf numFmtId="44" fontId="0" fillId="0" borderId="6" xfId="2" applyFont="1" applyBorder="1" applyAlignment="1">
      <alignment wrapText="1"/>
    </xf>
    <xf numFmtId="0" fontId="0" fillId="0" borderId="20" xfId="0" applyBorder="1" applyAlignment="1"/>
    <xf numFmtId="0" fontId="1" fillId="0" borderId="12" xfId="0" applyFont="1" applyBorder="1" applyAlignment="1">
      <alignment wrapText="1"/>
    </xf>
    <xf numFmtId="0" fontId="0" fillId="0" borderId="17" xfId="0" applyBorder="1" applyAlignment="1">
      <alignment wrapText="1"/>
    </xf>
    <xf numFmtId="0" fontId="0" fillId="0" borderId="22" xfId="0" applyBorder="1" applyAlignment="1">
      <alignment wrapText="1"/>
    </xf>
    <xf numFmtId="8" fontId="0" fillId="0" borderId="17" xfId="0" applyNumberFormat="1" applyBorder="1" applyAlignment="1">
      <alignment horizontal="left" wrapText="1"/>
    </xf>
    <xf numFmtId="8" fontId="0" fillId="0" borderId="22" xfId="0" applyNumberFormat="1" applyBorder="1" applyAlignment="1">
      <alignment wrapText="1"/>
    </xf>
    <xf numFmtId="0" fontId="0" fillId="0" borderId="22" xfId="0" applyBorder="1" applyAlignment="1"/>
    <xf numFmtId="44" fontId="0" fillId="0" borderId="19" xfId="2" applyFont="1" applyBorder="1" applyAlignment="1">
      <alignment wrapText="1"/>
    </xf>
    <xf numFmtId="0" fontId="0" fillId="0" borderId="21" xfId="0" applyBorder="1" applyAlignment="1">
      <alignment wrapText="1"/>
    </xf>
    <xf numFmtId="0" fontId="0" fillId="0" borderId="23" xfId="0" applyBorder="1" applyAlignment="1">
      <alignment wrapText="1"/>
    </xf>
    <xf numFmtId="0" fontId="0" fillId="0" borderId="21" xfId="0" applyBorder="1" applyAlignment="1">
      <alignment horizontal="left" wrapText="1"/>
    </xf>
    <xf numFmtId="0" fontId="0" fillId="0" borderId="23" xfId="0" applyBorder="1" applyAlignment="1">
      <alignment horizontal="left" wrapText="1"/>
    </xf>
    <xf numFmtId="8" fontId="0" fillId="0" borderId="24" xfId="2" applyNumberFormat="1" applyFont="1" applyBorder="1" applyAlignment="1">
      <alignment wrapText="1"/>
    </xf>
    <xf numFmtId="0" fontId="0" fillId="0" borderId="16" xfId="0" applyBorder="1"/>
    <xf numFmtId="0" fontId="0" fillId="0" borderId="24" xfId="0" applyBorder="1" applyAlignment="1">
      <alignment horizontal="left" wrapText="1"/>
    </xf>
    <xf numFmtId="0" fontId="0" fillId="2" borderId="0" xfId="0" applyFont="1" applyFill="1" applyBorder="1" applyAlignment="1">
      <alignment horizontal="center" wrapText="1"/>
    </xf>
    <xf numFmtId="0" fontId="0" fillId="0" borderId="4" xfId="0" applyBorder="1" applyAlignment="1">
      <alignment wrapText="1"/>
    </xf>
    <xf numFmtId="0" fontId="0" fillId="2" borderId="2" xfId="0" applyFont="1" applyFill="1" applyBorder="1" applyAlignment="1">
      <alignment horizontal="center" wrapText="1"/>
    </xf>
    <xf numFmtId="0" fontId="0" fillId="2" borderId="10" xfId="0" applyFont="1" applyFill="1" applyBorder="1" applyAlignment="1">
      <alignment horizontal="center" wrapText="1"/>
    </xf>
    <xf numFmtId="0" fontId="0" fillId="0" borderId="0" xfId="0" applyBorder="1"/>
    <xf numFmtId="0" fontId="0" fillId="0" borderId="0" xfId="0" applyBorder="1" applyAlignment="1">
      <alignment wrapText="1"/>
    </xf>
    <xf numFmtId="0" fontId="5" fillId="3" borderId="11" xfId="0" applyFont="1" applyFill="1" applyBorder="1" applyAlignment="1">
      <alignment wrapText="1"/>
    </xf>
    <xf numFmtId="0" fontId="0" fillId="3" borderId="11" xfId="0" applyFill="1" applyBorder="1"/>
    <xf numFmtId="0" fontId="0" fillId="2" borderId="11" xfId="0" applyFont="1" applyFill="1" applyBorder="1" applyAlignment="1">
      <alignment horizontal="center" wrapText="1"/>
    </xf>
    <xf numFmtId="0" fontId="0" fillId="0" borderId="2" xfId="0" applyBorder="1"/>
    <xf numFmtId="0" fontId="0" fillId="2" borderId="25" xfId="0" applyFill="1" applyBorder="1" applyAlignment="1">
      <alignment wrapText="1"/>
    </xf>
    <xf numFmtId="0" fontId="0" fillId="2" borderId="16" xfId="0" applyFill="1" applyBorder="1" applyAlignment="1">
      <alignment wrapText="1"/>
    </xf>
    <xf numFmtId="0" fontId="0" fillId="2" borderId="16" xfId="0" applyFill="1" applyBorder="1"/>
    <xf numFmtId="0" fontId="0" fillId="2" borderId="16" xfId="0" applyFill="1" applyBorder="1" applyAlignment="1"/>
    <xf numFmtId="0" fontId="0" fillId="0" borderId="30" xfId="0" applyBorder="1" applyAlignment="1">
      <alignment wrapText="1"/>
    </xf>
    <xf numFmtId="0" fontId="0" fillId="0" borderId="30" xfId="0" applyBorder="1"/>
    <xf numFmtId="0" fontId="0" fillId="0" borderId="30" xfId="0" applyBorder="1" applyAlignment="1">
      <alignment horizontal="left"/>
    </xf>
    <xf numFmtId="0" fontId="0" fillId="0" borderId="30" xfId="0" applyFill="1" applyBorder="1" applyAlignment="1">
      <alignment wrapText="1"/>
    </xf>
    <xf numFmtId="0" fontId="6"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9" xfId="0" applyFont="1" applyFill="1" applyBorder="1" applyAlignment="1">
      <alignment horizontal="left" wrapText="1"/>
    </xf>
    <xf numFmtId="0" fontId="0" fillId="0" borderId="25" xfId="0" applyBorder="1" applyAlignment="1">
      <alignment wrapText="1"/>
    </xf>
    <xf numFmtId="0" fontId="0" fillId="0" borderId="28" xfId="0" applyBorder="1" applyAlignment="1">
      <alignment wrapText="1"/>
    </xf>
    <xf numFmtId="0" fontId="0" fillId="2" borderId="14" xfId="0" applyFont="1" applyFill="1" applyBorder="1" applyAlignment="1">
      <alignment horizontal="center" wrapText="1"/>
    </xf>
    <xf numFmtId="0" fontId="5" fillId="0" borderId="5" xfId="0" applyFont="1" applyBorder="1" applyAlignment="1">
      <alignment wrapText="1"/>
    </xf>
    <xf numFmtId="0" fontId="0" fillId="2" borderId="10" xfId="0" applyFill="1" applyBorder="1" applyAlignment="1">
      <alignment wrapText="1"/>
    </xf>
    <xf numFmtId="0" fontId="1" fillId="0" borderId="14" xfId="0" applyFont="1" applyBorder="1" applyAlignment="1">
      <alignment wrapText="1"/>
    </xf>
    <xf numFmtId="0" fontId="0" fillId="0" borderId="6" xfId="0" applyBorder="1"/>
    <xf numFmtId="0" fontId="0" fillId="0" borderId="20" xfId="0" applyFill="1" applyBorder="1" applyAlignment="1">
      <alignment wrapText="1"/>
    </xf>
    <xf numFmtId="10" fontId="0" fillId="0" borderId="20" xfId="0" applyNumberFormat="1" applyBorder="1" applyAlignment="1">
      <alignment wrapText="1"/>
    </xf>
    <xf numFmtId="10" fontId="7" fillId="0" borderId="20" xfId="0" applyNumberFormat="1" applyFont="1" applyBorder="1" applyAlignment="1">
      <alignment wrapText="1"/>
    </xf>
    <xf numFmtId="0" fontId="0" fillId="2" borderId="32" xfId="0" applyFill="1" applyBorder="1" applyAlignment="1">
      <alignment wrapText="1"/>
    </xf>
    <xf numFmtId="10" fontId="0" fillId="0" borderId="22" xfId="0" applyNumberFormat="1" applyBorder="1" applyAlignment="1">
      <alignment wrapText="1"/>
    </xf>
    <xf numFmtId="10" fontId="0" fillId="0" borderId="23" xfId="0" applyNumberFormat="1" applyBorder="1" applyAlignment="1">
      <alignment wrapText="1"/>
    </xf>
    <xf numFmtId="0" fontId="0" fillId="2" borderId="25" xfId="0" applyFont="1" applyFill="1" applyBorder="1" applyAlignment="1">
      <alignment wrapText="1"/>
    </xf>
    <xf numFmtId="0" fontId="0" fillId="2" borderId="16" xfId="0" applyFont="1" applyFill="1" applyBorder="1" applyAlignment="1">
      <alignment horizontal="left" wrapText="1"/>
    </xf>
    <xf numFmtId="0" fontId="0" fillId="2" borderId="16" xfId="0" applyFont="1" applyFill="1" applyBorder="1" applyAlignment="1">
      <alignment wrapText="1"/>
    </xf>
    <xf numFmtId="0" fontId="0" fillId="2" borderId="14" xfId="0" applyFont="1" applyFill="1" applyBorder="1" applyAlignment="1">
      <alignment wrapText="1"/>
    </xf>
    <xf numFmtId="0" fontId="0" fillId="2" borderId="2" xfId="0" applyFont="1" applyFill="1" applyBorder="1" applyAlignment="1">
      <alignment horizontal="left" wrapText="1"/>
    </xf>
    <xf numFmtId="0" fontId="0" fillId="2" borderId="2" xfId="0" applyFont="1" applyFill="1" applyBorder="1" applyAlignment="1">
      <alignment wrapText="1"/>
    </xf>
    <xf numFmtId="0" fontId="0" fillId="4" borderId="0" xfId="0" applyFont="1" applyFill="1" applyBorder="1" applyAlignment="1"/>
    <xf numFmtId="0" fontId="0" fillId="0" borderId="0" xfId="0" applyBorder="1" applyAlignment="1"/>
    <xf numFmtId="0" fontId="0" fillId="0" borderId="0" xfId="0" applyFill="1" applyBorder="1" applyAlignment="1"/>
    <xf numFmtId="0" fontId="0" fillId="2" borderId="10" xfId="0" applyFont="1" applyFill="1" applyBorder="1"/>
    <xf numFmtId="0" fontId="0" fillId="0" borderId="39" xfId="0" applyFont="1" applyBorder="1" applyAlignment="1">
      <alignment wrapText="1"/>
    </xf>
    <xf numFmtId="0" fontId="0" fillId="0" borderId="37" xfId="0" applyFont="1" applyBorder="1"/>
    <xf numFmtId="0" fontId="1" fillId="0" borderId="40" xfId="0" applyFont="1" applyBorder="1" applyAlignment="1">
      <alignment wrapText="1"/>
    </xf>
    <xf numFmtId="0" fontId="9" fillId="0" borderId="40" xfId="1" applyFont="1" applyBorder="1" applyAlignment="1">
      <alignment wrapText="1"/>
    </xf>
    <xf numFmtId="0" fontId="1" fillId="0" borderId="40" xfId="0" applyFont="1" applyFill="1" applyBorder="1" applyAlignment="1">
      <alignment wrapText="1"/>
    </xf>
    <xf numFmtId="0" fontId="1" fillId="0" borderId="40" xfId="0" applyFont="1" applyBorder="1"/>
    <xf numFmtId="0" fontId="0" fillId="0" borderId="39" xfId="0" applyBorder="1" applyAlignment="1">
      <alignment wrapText="1"/>
    </xf>
    <xf numFmtId="6" fontId="0" fillId="0" borderId="39" xfId="0" applyNumberFormat="1" applyFont="1" applyBorder="1" applyAlignment="1">
      <alignment wrapText="1"/>
    </xf>
    <xf numFmtId="0" fontId="0" fillId="0" borderId="39" xfId="0" applyBorder="1"/>
    <xf numFmtId="8" fontId="0" fillId="0" borderId="39" xfId="0" applyNumberFormat="1" applyBorder="1" applyAlignment="1">
      <alignment wrapText="1"/>
    </xf>
    <xf numFmtId="8" fontId="0" fillId="0" borderId="39" xfId="0" applyNumberFormat="1" applyFont="1" applyBorder="1" applyAlignment="1">
      <alignment wrapText="1"/>
    </xf>
    <xf numFmtId="0" fontId="1" fillId="0" borderId="1" xfId="0" applyFont="1" applyFill="1" applyBorder="1" applyAlignment="1">
      <alignment horizontal="center" wrapText="1"/>
    </xf>
    <xf numFmtId="0" fontId="1" fillId="0" borderId="38" xfId="0" applyFont="1" applyFill="1" applyBorder="1" applyAlignment="1">
      <alignment horizontal="center" wrapText="1"/>
    </xf>
    <xf numFmtId="0" fontId="1" fillId="0" borderId="26" xfId="0" quotePrefix="1" applyFont="1" applyFill="1" applyBorder="1" applyAlignment="1">
      <alignment horizontal="center" wrapText="1"/>
    </xf>
    <xf numFmtId="0" fontId="0" fillId="0" borderId="20" xfId="0" applyFill="1" applyBorder="1" applyAlignment="1">
      <alignment horizontal="left" wrapText="1"/>
    </xf>
    <xf numFmtId="0" fontId="1" fillId="0" borderId="26" xfId="0" applyFont="1" applyBorder="1" applyAlignment="1">
      <alignment horizontal="center" wrapText="1"/>
    </xf>
    <xf numFmtId="0" fontId="1" fillId="0" borderId="38" xfId="0" applyFont="1" applyBorder="1" applyAlignment="1">
      <alignment horizontal="center" wrapText="1"/>
    </xf>
    <xf numFmtId="0" fontId="1" fillId="0" borderId="14" xfId="0" applyFont="1" applyBorder="1" applyAlignment="1">
      <alignment horizontal="center" wrapText="1"/>
    </xf>
    <xf numFmtId="0" fontId="1" fillId="0" borderId="36" xfId="0" applyFont="1" applyBorder="1" applyAlignment="1">
      <alignment horizontal="center" wrapText="1"/>
    </xf>
    <xf numFmtId="0" fontId="0" fillId="0" borderId="18"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26" xfId="0" applyFill="1" applyBorder="1" applyAlignment="1">
      <alignment horizontal="center" vertical="center" wrapText="1"/>
    </xf>
    <xf numFmtId="0" fontId="5" fillId="3" borderId="10" xfId="0" applyFont="1" applyFill="1" applyBorder="1" applyAlignment="1">
      <alignment horizontal="center" wrapText="1"/>
    </xf>
    <xf numFmtId="0" fontId="5" fillId="3" borderId="0" xfId="0" applyFont="1" applyFill="1" applyBorder="1" applyAlignment="1">
      <alignment horizontal="center" wrapText="1"/>
    </xf>
    <xf numFmtId="0" fontId="5" fillId="3" borderId="11" xfId="0" applyFont="1" applyFill="1" applyBorder="1" applyAlignment="1">
      <alignment horizontal="center" wrapText="1"/>
    </xf>
    <xf numFmtId="0" fontId="1" fillId="0" borderId="1" xfId="0" applyFont="1" applyBorder="1" applyAlignment="1">
      <alignment horizontal="center" wrapText="1"/>
    </xf>
    <xf numFmtId="0" fontId="0" fillId="0" borderId="12" xfId="0" applyBorder="1" applyAlignment="1">
      <alignment wrapText="1"/>
    </xf>
    <xf numFmtId="0" fontId="0" fillId="0" borderId="13" xfId="0" applyBorder="1" applyAlignment="1">
      <alignment wrapText="1"/>
    </xf>
    <xf numFmtId="0" fontId="0" fillId="0" borderId="12" xfId="0" applyBorder="1" applyAlignment="1">
      <alignment horizontal="left" wrapText="1"/>
    </xf>
    <xf numFmtId="0" fontId="0" fillId="0" borderId="13" xfId="0" applyBorder="1" applyAlignment="1">
      <alignment horizontal="left" wrapText="1"/>
    </xf>
    <xf numFmtId="8" fontId="0" fillId="0" borderId="12" xfId="0" applyNumberFormat="1" applyBorder="1" applyAlignment="1">
      <alignment wrapText="1"/>
    </xf>
    <xf numFmtId="8" fontId="0" fillId="0" borderId="13" xfId="0" applyNumberFormat="1" applyBorder="1" applyAlignment="1">
      <alignment wrapText="1"/>
    </xf>
    <xf numFmtId="0" fontId="0" fillId="2" borderId="0" xfId="0" applyFill="1" applyBorder="1"/>
    <xf numFmtId="0" fontId="0" fillId="2" borderId="0" xfId="0" applyFill="1" applyBorder="1" applyAlignment="1">
      <alignment wrapText="1"/>
    </xf>
    <xf numFmtId="0" fontId="1" fillId="0" borderId="4" xfId="0" applyFont="1" applyBorder="1" applyAlignment="1">
      <alignment horizontal="center" wrapText="1"/>
    </xf>
    <xf numFmtId="0" fontId="1" fillId="0" borderId="6" xfId="0" applyFont="1" applyBorder="1" applyAlignment="1">
      <alignment horizontal="center" wrapText="1"/>
    </xf>
    <xf numFmtId="0" fontId="1" fillId="0" borderId="13" xfId="0" applyFont="1" applyBorder="1" applyAlignment="1">
      <alignment horizontal="center" wrapText="1"/>
    </xf>
    <xf numFmtId="0" fontId="0" fillId="0" borderId="33" xfId="0" applyFill="1" applyBorder="1" applyAlignment="1">
      <alignment wrapText="1"/>
    </xf>
    <xf numFmtId="0" fontId="0" fillId="0" borderId="35" xfId="0" applyFill="1" applyBorder="1" applyAlignment="1">
      <alignment wrapText="1"/>
    </xf>
    <xf numFmtId="0" fontId="0" fillId="0" borderId="33" xfId="0" applyBorder="1"/>
    <xf numFmtId="0" fontId="0" fillId="0" borderId="35" xfId="0" applyBorder="1"/>
    <xf numFmtId="0" fontId="5" fillId="0" borderId="15" xfId="0" applyFont="1" applyBorder="1" applyAlignment="1">
      <alignment horizontal="center" wrapText="1"/>
    </xf>
    <xf numFmtId="0" fontId="5" fillId="0" borderId="1" xfId="0" applyFont="1" applyBorder="1" applyAlignment="1">
      <alignment horizontal="center" wrapText="1"/>
    </xf>
    <xf numFmtId="8" fontId="0" fillId="0" borderId="12" xfId="0" applyNumberFormat="1" applyBorder="1" applyAlignment="1">
      <alignment horizontal="left" wrapText="1"/>
    </xf>
    <xf numFmtId="8" fontId="0" fillId="0" borderId="13" xfId="0" applyNumberFormat="1" applyBorder="1" applyAlignment="1">
      <alignment horizontal="left" wrapText="1"/>
    </xf>
    <xf numFmtId="0" fontId="0" fillId="2" borderId="10" xfId="0" applyFont="1" applyFill="1" applyBorder="1" applyAlignment="1">
      <alignment horizontal="center" wrapText="1"/>
    </xf>
    <xf numFmtId="0" fontId="0" fillId="2" borderId="0" xfId="0" applyFont="1" applyFill="1" applyBorder="1" applyAlignment="1">
      <alignment horizontal="center" wrapText="1"/>
    </xf>
    <xf numFmtId="0" fontId="0" fillId="2" borderId="11" xfId="0" applyFont="1" applyFill="1" applyBorder="1" applyAlignment="1">
      <alignment horizontal="center" wrapText="1"/>
    </xf>
    <xf numFmtId="0" fontId="0" fillId="2" borderId="25" xfId="0" applyFont="1" applyFill="1" applyBorder="1" applyAlignment="1">
      <alignment horizontal="center" wrapText="1"/>
    </xf>
    <xf numFmtId="0" fontId="0" fillId="2" borderId="16" xfId="0" applyFont="1" applyFill="1" applyBorder="1" applyAlignment="1">
      <alignment horizontal="center" wrapText="1"/>
    </xf>
    <xf numFmtId="0" fontId="0" fillId="2" borderId="32" xfId="0" applyFont="1" applyFill="1" applyBorder="1" applyAlignment="1">
      <alignment horizontal="center" wrapText="1"/>
    </xf>
    <xf numFmtId="0" fontId="0" fillId="4" borderId="25" xfId="0" applyFont="1" applyFill="1" applyBorder="1" applyAlignment="1">
      <alignment horizontal="left" wrapText="1"/>
    </xf>
    <xf numFmtId="0" fontId="0" fillId="4" borderId="16" xfId="0" applyFont="1" applyFill="1" applyBorder="1" applyAlignment="1">
      <alignment horizontal="left" wrapText="1"/>
    </xf>
    <xf numFmtId="0" fontId="0" fillId="4" borderId="32" xfId="0" applyFont="1" applyFill="1" applyBorder="1" applyAlignment="1">
      <alignment horizontal="left" wrapText="1"/>
    </xf>
    <xf numFmtId="0" fontId="0" fillId="4" borderId="14" xfId="0" applyFont="1" applyFill="1" applyBorder="1" applyAlignment="1">
      <alignment horizontal="left" wrapText="1"/>
    </xf>
    <xf numFmtId="0" fontId="0" fillId="4" borderId="2" xfId="0" applyFont="1" applyFill="1" applyBorder="1" applyAlignment="1">
      <alignment horizontal="left" wrapText="1"/>
    </xf>
    <xf numFmtId="0" fontId="0" fillId="4" borderId="36" xfId="0" applyFont="1" applyFill="1" applyBorder="1" applyAlignment="1">
      <alignment horizontal="left" wrapText="1"/>
    </xf>
    <xf numFmtId="0" fontId="0" fillId="0" borderId="33" xfId="0" applyBorder="1" applyAlignment="1">
      <alignment horizontal="left"/>
    </xf>
    <xf numFmtId="0" fontId="0" fillId="0" borderId="35" xfId="0" applyBorder="1" applyAlignment="1">
      <alignment horizontal="left"/>
    </xf>
    <xf numFmtId="0" fontId="0" fillId="4" borderId="18" xfId="0" applyFill="1" applyBorder="1" applyAlignment="1">
      <alignment horizontal="left" vertical="center" wrapText="1"/>
    </xf>
    <xf numFmtId="0" fontId="0" fillId="4" borderId="19" xfId="0" applyFill="1" applyBorder="1" applyAlignment="1">
      <alignment horizontal="left" vertical="center" wrapText="1"/>
    </xf>
    <xf numFmtId="0" fontId="0" fillId="4" borderId="3" xfId="0" applyFill="1" applyBorder="1" applyAlignment="1">
      <alignment horizontal="left" vertical="center" wrapText="1"/>
    </xf>
    <xf numFmtId="0" fontId="0" fillId="4" borderId="27" xfId="0" applyFill="1" applyBorder="1" applyAlignment="1">
      <alignment horizontal="left" vertical="center" wrapText="1"/>
    </xf>
    <xf numFmtId="0" fontId="0" fillId="4" borderId="31" xfId="0" applyFill="1" applyBorder="1" applyAlignment="1">
      <alignment horizontal="left" vertical="center" wrapText="1"/>
    </xf>
    <xf numFmtId="0" fontId="0" fillId="4" borderId="26" xfId="0" applyFill="1" applyBorder="1" applyAlignment="1">
      <alignment horizontal="left" vertical="center" wrapText="1"/>
    </xf>
    <xf numFmtId="0" fontId="0" fillId="4" borderId="16" xfId="0" applyFill="1" applyBorder="1" applyAlignment="1">
      <alignment horizontal="left" vertical="center" wrapText="1"/>
    </xf>
    <xf numFmtId="0" fontId="0" fillId="4" borderId="0" xfId="0" applyFill="1" applyBorder="1" applyAlignment="1">
      <alignment horizontal="left" vertical="center" wrapText="1"/>
    </xf>
    <xf numFmtId="0" fontId="0" fillId="4" borderId="2" xfId="0" applyFill="1" applyBorder="1" applyAlignment="1">
      <alignment horizontal="left" vertical="center" wrapText="1"/>
    </xf>
    <xf numFmtId="0" fontId="5" fillId="0" borderId="12" xfId="0" applyFont="1" applyBorder="1" applyAlignment="1">
      <alignment horizontal="center" wrapText="1"/>
    </xf>
    <xf numFmtId="0" fontId="5" fillId="0" borderId="5" xfId="0" applyFont="1" applyBorder="1" applyAlignment="1">
      <alignment horizontal="center" wrapText="1"/>
    </xf>
    <xf numFmtId="0" fontId="5" fillId="0" borderId="13" xfId="0" applyFont="1" applyBorder="1" applyAlignment="1">
      <alignment horizontal="center" wrapText="1"/>
    </xf>
    <xf numFmtId="0" fontId="0" fillId="2" borderId="14" xfId="0" applyFont="1" applyFill="1" applyBorder="1" applyAlignment="1">
      <alignment horizontal="center" wrapText="1"/>
    </xf>
    <xf numFmtId="0" fontId="0" fillId="2" borderId="2" xfId="0" applyFont="1" applyFill="1" applyBorder="1" applyAlignment="1">
      <alignment horizontal="center" wrapText="1"/>
    </xf>
    <xf numFmtId="0" fontId="0" fillId="2" borderId="36" xfId="0" applyFont="1" applyFill="1" applyBorder="1" applyAlignment="1">
      <alignment horizontal="center" wrapText="1"/>
    </xf>
    <xf numFmtId="0" fontId="5" fillId="0" borderId="30" xfId="0" applyFont="1" applyFill="1" applyBorder="1" applyAlignment="1">
      <alignment horizontal="center" wrapText="1"/>
    </xf>
    <xf numFmtId="0" fontId="0" fillId="0" borderId="14" xfId="0" applyBorder="1" applyAlignment="1">
      <alignment wrapText="1"/>
    </xf>
    <xf numFmtId="0" fontId="0" fillId="0" borderId="2" xfId="0" applyBorder="1" applyAlignment="1">
      <alignment wrapText="1"/>
    </xf>
    <xf numFmtId="0" fontId="0" fillId="0" borderId="26" xfId="0" applyBorder="1" applyAlignment="1">
      <alignment wrapText="1"/>
    </xf>
    <xf numFmtId="0" fontId="8" fillId="0" borderId="28" xfId="0" applyFont="1" applyBorder="1" applyAlignment="1">
      <alignment horizontal="center" wrapText="1"/>
    </xf>
    <xf numFmtId="0" fontId="8" fillId="0" borderId="24" xfId="0" applyFont="1" applyBorder="1" applyAlignment="1">
      <alignment horizontal="center" wrapText="1"/>
    </xf>
    <xf numFmtId="0" fontId="8" fillId="0" borderId="29" xfId="0" applyFont="1" applyBorder="1" applyAlignment="1">
      <alignment horizont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5" fillId="0" borderId="30" xfId="0" applyFont="1" applyBorder="1" applyAlignment="1">
      <alignment horizontal="center" wrapText="1"/>
    </xf>
    <xf numFmtId="0" fontId="0" fillId="0" borderId="1" xfId="0" applyFill="1" applyBorder="1" applyAlignment="1">
      <alignment horizontal="center" vertical="center" wrapText="1"/>
    </xf>
  </cellXfs>
  <cellStyles count="3">
    <cellStyle name="Currency" xfId="2" builtinId="4"/>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stc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88"/>
  <sheetViews>
    <sheetView tabSelected="1" view="pageBreakPreview" topLeftCell="A34" zoomScale="80" zoomScaleNormal="100" zoomScaleSheetLayoutView="80" workbookViewId="0">
      <selection activeCell="I6" sqref="I6"/>
    </sheetView>
  </sheetViews>
  <sheetFormatPr baseColWidth="10" defaultColWidth="8.83203125" defaultRowHeight="15" x14ac:dyDescent="0.2"/>
  <cols>
    <col min="1" max="1" width="28.1640625" style="3" customWidth="1"/>
    <col min="2" max="2" width="12.5" style="3" customWidth="1"/>
    <col min="3" max="3" width="13.5" style="3" customWidth="1"/>
    <col min="4" max="4" width="14.1640625" style="3" customWidth="1"/>
    <col min="5" max="5" width="17.33203125" style="3" customWidth="1"/>
    <col min="6" max="6" width="12.5" style="3" customWidth="1"/>
    <col min="7" max="7" width="18.1640625" style="3" bestFit="1" customWidth="1"/>
    <col min="8" max="8" width="9.5" hidden="1" customWidth="1"/>
    <col min="9" max="9" width="13.83203125" style="3" customWidth="1"/>
    <col min="10" max="10" width="13" style="4" customWidth="1"/>
    <col min="11" max="11" width="13.5" style="3" customWidth="1"/>
    <col min="12" max="12" width="11.83203125" style="3" customWidth="1"/>
  </cols>
  <sheetData>
    <row r="1" spans="1:25" ht="28.5" customHeight="1" x14ac:dyDescent="0.25">
      <c r="A1" s="181" t="s">
        <v>64</v>
      </c>
      <c r="B1" s="182"/>
      <c r="C1" s="182"/>
      <c r="D1" s="182"/>
      <c r="E1" s="182"/>
      <c r="F1" s="182"/>
      <c r="G1" s="182"/>
      <c r="H1" s="182"/>
      <c r="I1" s="182"/>
      <c r="J1" s="182"/>
      <c r="K1" s="182"/>
      <c r="L1" s="183"/>
    </row>
    <row r="2" spans="1:25" ht="66.75" customHeight="1" thickBot="1" x14ac:dyDescent="0.25">
      <c r="A2" s="184" t="s">
        <v>191</v>
      </c>
      <c r="B2" s="185"/>
      <c r="C2" s="185"/>
      <c r="D2" s="185"/>
      <c r="E2" s="185"/>
      <c r="F2" s="185"/>
      <c r="G2" s="185"/>
      <c r="H2" s="185"/>
      <c r="I2" s="185"/>
      <c r="J2" s="185"/>
      <c r="K2" s="185"/>
      <c r="L2" s="186"/>
    </row>
    <row r="3" spans="1:25" ht="17.25" customHeight="1" x14ac:dyDescent="0.2">
      <c r="A3" s="71"/>
      <c r="B3" s="72"/>
      <c r="C3" s="72"/>
      <c r="D3" s="72"/>
      <c r="E3" s="72"/>
      <c r="F3" s="72"/>
      <c r="G3" s="72"/>
      <c r="H3" s="72"/>
      <c r="I3" s="72"/>
      <c r="J3" s="72"/>
      <c r="K3" s="72"/>
      <c r="L3" s="73"/>
    </row>
    <row r="4" spans="1:25" ht="27" customHeight="1" x14ac:dyDescent="0.25">
      <c r="A4" s="171" t="s">
        <v>170</v>
      </c>
      <c r="B4" s="172"/>
      <c r="C4" s="172"/>
      <c r="D4" s="172"/>
      <c r="E4" s="172"/>
      <c r="F4" s="172"/>
      <c r="G4" s="172"/>
      <c r="H4" s="172"/>
      <c r="I4" s="172"/>
      <c r="J4" s="172"/>
      <c r="K4" s="172"/>
      <c r="L4" s="173"/>
    </row>
    <row r="5" spans="1:25" ht="19" x14ac:dyDescent="0.25">
      <c r="A5" s="125"/>
      <c r="B5" s="126"/>
      <c r="C5" s="126"/>
      <c r="D5" s="126"/>
      <c r="E5" s="126"/>
      <c r="F5" s="126"/>
      <c r="G5" s="126"/>
      <c r="H5" s="126"/>
      <c r="I5" s="126"/>
      <c r="J5" s="126"/>
      <c r="K5" s="126"/>
      <c r="L5" s="127"/>
    </row>
    <row r="6" spans="1:25" ht="32" x14ac:dyDescent="0.2">
      <c r="A6" s="17" t="s">
        <v>3</v>
      </c>
      <c r="B6" s="128" t="s">
        <v>70</v>
      </c>
      <c r="C6" s="128"/>
      <c r="D6" s="128" t="s">
        <v>0</v>
      </c>
      <c r="E6" s="128"/>
      <c r="F6" s="108" t="s">
        <v>77</v>
      </c>
      <c r="G6" s="15"/>
      <c r="H6" s="13"/>
      <c r="I6" s="13"/>
      <c r="J6" s="13"/>
      <c r="K6" s="13"/>
      <c r="L6" s="18"/>
    </row>
    <row r="7" spans="1:25" ht="32" x14ac:dyDescent="0.2">
      <c r="A7" s="26" t="s">
        <v>107</v>
      </c>
      <c r="B7" s="25"/>
      <c r="C7" s="27" t="s">
        <v>134</v>
      </c>
      <c r="D7" s="25"/>
      <c r="E7" s="27" t="s">
        <v>106</v>
      </c>
      <c r="F7" s="54">
        <f>((0.8 - 0.49)/0.8)</f>
        <v>0.38750000000000007</v>
      </c>
      <c r="G7" s="15"/>
      <c r="H7" s="13"/>
      <c r="I7" s="188" t="s">
        <v>184</v>
      </c>
      <c r="J7" s="188"/>
      <c r="K7" s="188"/>
      <c r="L7" s="18"/>
    </row>
    <row r="8" spans="1:25" ht="32" x14ac:dyDescent="0.2">
      <c r="A8" s="26" t="s">
        <v>171</v>
      </c>
      <c r="B8" s="25"/>
      <c r="C8" s="27" t="s">
        <v>135</v>
      </c>
      <c r="D8" s="25"/>
      <c r="E8" s="27" t="s">
        <v>106</v>
      </c>
      <c r="F8" s="54">
        <f>((0.8 - 0.19)/0.8)</f>
        <v>0.76250000000000007</v>
      </c>
      <c r="G8" s="15"/>
      <c r="H8" s="13"/>
      <c r="I8" s="188"/>
      <c r="J8" s="188"/>
      <c r="K8" s="188"/>
      <c r="L8" s="18"/>
    </row>
    <row r="9" spans="1:25" ht="32" x14ac:dyDescent="0.2">
      <c r="A9" s="26" t="s">
        <v>108</v>
      </c>
      <c r="B9" s="25"/>
      <c r="C9" s="27" t="s">
        <v>136</v>
      </c>
      <c r="D9" s="25"/>
      <c r="E9" s="27" t="s">
        <v>106</v>
      </c>
      <c r="F9" s="54">
        <f>((0.8 - 0.18)/0.8)</f>
        <v>0.77500000000000013</v>
      </c>
      <c r="G9" s="15"/>
      <c r="H9" s="13"/>
      <c r="I9" s="188"/>
      <c r="J9" s="188"/>
      <c r="K9" s="188"/>
      <c r="L9" s="18"/>
      <c r="N9" s="28"/>
      <c r="O9" s="28"/>
      <c r="P9" s="28"/>
      <c r="Q9" s="28"/>
      <c r="R9" s="28"/>
      <c r="S9" s="28"/>
      <c r="T9" s="28"/>
      <c r="U9" s="28"/>
      <c r="V9" s="28"/>
      <c r="W9" s="28"/>
      <c r="X9" s="28"/>
      <c r="Y9" s="28"/>
    </row>
    <row r="10" spans="1:25" ht="32" x14ac:dyDescent="0.2">
      <c r="A10" s="26" t="s">
        <v>109</v>
      </c>
      <c r="B10" s="25"/>
      <c r="C10" s="27" t="s">
        <v>136</v>
      </c>
      <c r="D10" s="25"/>
      <c r="E10" s="27" t="s">
        <v>106</v>
      </c>
      <c r="F10" s="54">
        <f>((0.8 - 0.18)/0.8)</f>
        <v>0.77500000000000013</v>
      </c>
      <c r="G10" s="15"/>
      <c r="H10" s="13"/>
      <c r="I10" s="188"/>
      <c r="J10" s="188"/>
      <c r="K10" s="188"/>
      <c r="L10" s="18"/>
    </row>
    <row r="11" spans="1:25" ht="32" x14ac:dyDescent="0.2">
      <c r="A11" s="26" t="s">
        <v>110</v>
      </c>
      <c r="B11" s="25"/>
      <c r="C11" s="27" t="s">
        <v>137</v>
      </c>
      <c r="D11" s="25"/>
      <c r="E11" s="27" t="s">
        <v>105</v>
      </c>
      <c r="F11" s="54">
        <f>((1 - 0.79)/1)</f>
        <v>0.20999999999999996</v>
      </c>
      <c r="G11" s="15"/>
      <c r="H11" s="13"/>
      <c r="I11" s="188"/>
      <c r="J11" s="188"/>
      <c r="K11" s="188"/>
      <c r="L11" s="18"/>
    </row>
    <row r="12" spans="1:25" ht="32" x14ac:dyDescent="0.2">
      <c r="A12" s="26" t="s">
        <v>111</v>
      </c>
      <c r="B12" s="25"/>
      <c r="C12" s="27" t="s">
        <v>138</v>
      </c>
      <c r="D12" s="25"/>
      <c r="E12" s="27" t="s">
        <v>105</v>
      </c>
      <c r="F12" s="54">
        <f>((1 - 0.39)/1)</f>
        <v>0.61</v>
      </c>
      <c r="G12" s="15"/>
      <c r="H12" s="13"/>
      <c r="I12" s="188"/>
      <c r="J12" s="188"/>
      <c r="K12" s="188"/>
      <c r="L12" s="18"/>
    </row>
    <row r="13" spans="1:25" ht="45" customHeight="1" x14ac:dyDescent="0.2">
      <c r="A13" s="26" t="s">
        <v>113</v>
      </c>
      <c r="B13" s="25"/>
      <c r="C13" s="27" t="s">
        <v>139</v>
      </c>
      <c r="D13" s="25"/>
      <c r="E13" s="27" t="s">
        <v>105</v>
      </c>
      <c r="F13" s="54">
        <f>((1 - 0.25)/1)</f>
        <v>0.75</v>
      </c>
      <c r="G13" s="15"/>
      <c r="H13" s="13"/>
      <c r="I13" s="188"/>
      <c r="J13" s="188"/>
      <c r="K13" s="188"/>
      <c r="L13" s="18"/>
    </row>
    <row r="14" spans="1:25" ht="30" customHeight="1" x14ac:dyDescent="0.2">
      <c r="A14" s="26" t="s">
        <v>112</v>
      </c>
      <c r="B14" s="25"/>
      <c r="C14" s="27" t="s">
        <v>140</v>
      </c>
      <c r="D14" s="25"/>
      <c r="E14" s="27" t="s">
        <v>105</v>
      </c>
      <c r="F14" s="5">
        <f>((1 - 0.26)/1)</f>
        <v>0.74</v>
      </c>
      <c r="G14" s="15"/>
      <c r="H14" s="13"/>
      <c r="I14" s="13"/>
      <c r="J14" s="13"/>
      <c r="K14" s="13"/>
      <c r="L14" s="18"/>
    </row>
    <row r="15" spans="1:25" x14ac:dyDescent="0.2">
      <c r="A15" s="21"/>
      <c r="B15" s="9"/>
      <c r="C15" s="9"/>
      <c r="D15" s="10"/>
      <c r="E15" s="8"/>
      <c r="F15" s="8"/>
      <c r="G15" s="9"/>
      <c r="H15" s="9"/>
      <c r="I15" s="9"/>
      <c r="J15" s="11"/>
      <c r="K15" s="9"/>
      <c r="L15" s="20"/>
    </row>
    <row r="16" spans="1:25" ht="16" thickBot="1" x14ac:dyDescent="0.25">
      <c r="A16" s="78"/>
      <c r="B16" s="9"/>
      <c r="C16" s="9"/>
      <c r="D16" s="9"/>
      <c r="E16" s="9"/>
      <c r="F16" s="9"/>
      <c r="G16" s="13"/>
      <c r="H16" s="13"/>
      <c r="I16" s="13"/>
      <c r="J16" s="13"/>
      <c r="K16" s="13" t="s">
        <v>76</v>
      </c>
      <c r="L16" s="18"/>
    </row>
    <row r="17" spans="1:12" ht="28.5" customHeight="1" thickBot="1" x14ac:dyDescent="0.3">
      <c r="A17" s="187" t="s">
        <v>170</v>
      </c>
      <c r="B17" s="187"/>
      <c r="C17" s="187"/>
      <c r="D17" s="187"/>
      <c r="E17" s="187"/>
      <c r="F17" s="187"/>
      <c r="G17" s="187"/>
      <c r="H17" s="187"/>
      <c r="I17" s="187"/>
      <c r="J17" s="187"/>
      <c r="K17" s="187"/>
      <c r="L17" s="187"/>
    </row>
    <row r="18" spans="1:12" ht="32" x14ac:dyDescent="0.2">
      <c r="A18" s="79" t="s">
        <v>3</v>
      </c>
      <c r="B18" s="114" t="s">
        <v>70</v>
      </c>
      <c r="C18" s="115"/>
      <c r="D18" s="114" t="s">
        <v>0</v>
      </c>
      <c r="E18" s="115"/>
      <c r="F18" s="114" t="s">
        <v>183</v>
      </c>
      <c r="G18" s="115"/>
      <c r="H18" s="62"/>
      <c r="I18" s="114" t="s">
        <v>7</v>
      </c>
      <c r="J18" s="115"/>
      <c r="K18" s="110" t="s">
        <v>145</v>
      </c>
      <c r="L18" s="109" t="s">
        <v>77</v>
      </c>
    </row>
    <row r="19" spans="1:12" ht="32" x14ac:dyDescent="0.2">
      <c r="A19" s="39" t="s">
        <v>5</v>
      </c>
      <c r="B19" s="19" t="s">
        <v>75</v>
      </c>
      <c r="C19" s="29" t="s">
        <v>25</v>
      </c>
      <c r="D19" s="19" t="s">
        <v>147</v>
      </c>
      <c r="E19" s="29" t="s">
        <v>148</v>
      </c>
      <c r="F19" s="19" t="s">
        <v>147</v>
      </c>
      <c r="G19" s="29" t="s">
        <v>148</v>
      </c>
      <c r="H19" s="34"/>
      <c r="I19" s="19" t="s">
        <v>147</v>
      </c>
      <c r="J19" s="29" t="s">
        <v>148</v>
      </c>
      <c r="K19" s="35" t="s">
        <v>149</v>
      </c>
      <c r="L19" s="111" t="s">
        <v>77</v>
      </c>
    </row>
    <row r="20" spans="1:12" ht="32" x14ac:dyDescent="0.2">
      <c r="A20" s="23" t="s">
        <v>35</v>
      </c>
      <c r="B20" s="31" t="s">
        <v>24</v>
      </c>
      <c r="C20" s="29" t="s">
        <v>128</v>
      </c>
      <c r="D20" s="19" t="s">
        <v>20</v>
      </c>
      <c r="E20" s="30" t="s">
        <v>27</v>
      </c>
      <c r="F20" s="31" t="s">
        <v>33</v>
      </c>
      <c r="G20" s="29" t="s">
        <v>131</v>
      </c>
      <c r="H20" s="34"/>
      <c r="I20" s="19" t="s">
        <v>30</v>
      </c>
      <c r="J20" s="29" t="s">
        <v>132</v>
      </c>
      <c r="K20" s="36">
        <v>3.97</v>
      </c>
      <c r="L20" s="82">
        <f>((3.97-2.03)/3.97)</f>
        <v>0.48866498740554165</v>
      </c>
    </row>
    <row r="21" spans="1:12" ht="32" x14ac:dyDescent="0.2">
      <c r="A21" s="23" t="s">
        <v>1</v>
      </c>
      <c r="B21" s="19" t="s">
        <v>101</v>
      </c>
      <c r="C21" s="29" t="s">
        <v>127</v>
      </c>
      <c r="D21" s="19" t="s">
        <v>21</v>
      </c>
      <c r="E21" s="29" t="s">
        <v>129</v>
      </c>
      <c r="F21" s="31" t="s">
        <v>33</v>
      </c>
      <c r="G21" s="29" t="s">
        <v>131</v>
      </c>
      <c r="H21" s="34"/>
      <c r="I21" s="19" t="s">
        <v>31</v>
      </c>
      <c r="J21" s="29" t="s">
        <v>133</v>
      </c>
      <c r="K21" s="37">
        <v>4.13</v>
      </c>
      <c r="L21" s="82">
        <f>((4.13-2.74)/4.13)</f>
        <v>0.33656174334140426</v>
      </c>
    </row>
    <row r="22" spans="1:12" ht="32" x14ac:dyDescent="0.2">
      <c r="A22" s="23" t="s">
        <v>2</v>
      </c>
      <c r="B22" s="19" t="s">
        <v>23</v>
      </c>
      <c r="C22" s="29" t="s">
        <v>27</v>
      </c>
      <c r="D22" s="19" t="s">
        <v>26</v>
      </c>
      <c r="E22" s="29" t="s">
        <v>130</v>
      </c>
      <c r="F22" s="32" t="s">
        <v>4</v>
      </c>
      <c r="G22" s="33" t="s">
        <v>4</v>
      </c>
      <c r="H22" s="34"/>
      <c r="I22" s="19" t="s">
        <v>32</v>
      </c>
      <c r="J22" s="29" t="s">
        <v>133</v>
      </c>
      <c r="K22" s="37">
        <v>4.5</v>
      </c>
      <c r="L22" s="82">
        <f>((4.5-4.06)/4.5)</f>
        <v>9.7777777777777866E-2</v>
      </c>
    </row>
    <row r="23" spans="1:12" ht="32" x14ac:dyDescent="0.2">
      <c r="A23" s="23" t="s">
        <v>90</v>
      </c>
      <c r="B23" s="19" t="s">
        <v>56</v>
      </c>
      <c r="C23" s="29" t="s">
        <v>103</v>
      </c>
      <c r="D23" s="19" t="s">
        <v>91</v>
      </c>
      <c r="E23" s="29" t="s">
        <v>92</v>
      </c>
      <c r="F23" s="32" t="s">
        <v>4</v>
      </c>
      <c r="G23" s="33" t="s">
        <v>4</v>
      </c>
      <c r="H23" s="22" t="s">
        <v>4</v>
      </c>
      <c r="I23" s="32" t="s">
        <v>4</v>
      </c>
      <c r="J23" s="33" t="s">
        <v>4</v>
      </c>
      <c r="K23" s="24">
        <v>6.5</v>
      </c>
      <c r="L23" s="82">
        <f>((6.5-2.35)/6.5)</f>
        <v>0.63846153846153852</v>
      </c>
    </row>
    <row r="24" spans="1:12" ht="32" x14ac:dyDescent="0.2">
      <c r="A24" s="23" t="s">
        <v>118</v>
      </c>
      <c r="B24" s="19" t="s">
        <v>54</v>
      </c>
      <c r="C24" s="29" t="s">
        <v>102</v>
      </c>
      <c r="D24" s="19" t="s">
        <v>91</v>
      </c>
      <c r="E24" s="29" t="s">
        <v>92</v>
      </c>
      <c r="F24" s="32" t="s">
        <v>4</v>
      </c>
      <c r="G24" s="33" t="s">
        <v>4</v>
      </c>
      <c r="H24" s="22" t="s">
        <v>4</v>
      </c>
      <c r="I24" s="32" t="s">
        <v>4</v>
      </c>
      <c r="J24" s="33" t="s">
        <v>4</v>
      </c>
      <c r="K24" s="24">
        <v>6.5</v>
      </c>
      <c r="L24" s="82">
        <f>((6.5-2.6)/6.5)</f>
        <v>0.6</v>
      </c>
    </row>
    <row r="25" spans="1:12" ht="32" x14ac:dyDescent="0.2">
      <c r="A25" s="23" t="s">
        <v>98</v>
      </c>
      <c r="B25" s="19" t="s">
        <v>40</v>
      </c>
      <c r="C25" s="29" t="s">
        <v>122</v>
      </c>
      <c r="D25" s="19" t="s">
        <v>93</v>
      </c>
      <c r="E25" s="29" t="s">
        <v>96</v>
      </c>
      <c r="F25" s="32" t="s">
        <v>4</v>
      </c>
      <c r="G25" s="33" t="s">
        <v>4</v>
      </c>
      <c r="H25" s="22" t="s">
        <v>4</v>
      </c>
      <c r="I25" s="32" t="s">
        <v>4</v>
      </c>
      <c r="J25" s="33" t="s">
        <v>4</v>
      </c>
      <c r="K25" s="24">
        <v>7.5</v>
      </c>
      <c r="L25" s="82">
        <f>((7.5-3.18)/7.5)</f>
        <v>0.57600000000000007</v>
      </c>
    </row>
    <row r="26" spans="1:12" ht="32" x14ac:dyDescent="0.2">
      <c r="A26" s="23" t="s">
        <v>84</v>
      </c>
      <c r="B26" s="31" t="s">
        <v>57</v>
      </c>
      <c r="C26" s="29" t="s">
        <v>123</v>
      </c>
      <c r="D26" s="19" t="s">
        <v>93</v>
      </c>
      <c r="E26" s="29" t="s">
        <v>96</v>
      </c>
      <c r="F26" s="32" t="s">
        <v>4</v>
      </c>
      <c r="G26" s="33" t="s">
        <v>4</v>
      </c>
      <c r="H26" s="22" t="s">
        <v>4</v>
      </c>
      <c r="I26" s="32" t="s">
        <v>4</v>
      </c>
      <c r="J26" s="33" t="s">
        <v>4</v>
      </c>
      <c r="K26" s="24">
        <v>7.5</v>
      </c>
      <c r="L26" s="83">
        <f>((7.5-3.51)/7.5)</f>
        <v>0.53200000000000003</v>
      </c>
    </row>
    <row r="27" spans="1:12" ht="32" x14ac:dyDescent="0.2">
      <c r="A27" s="23" t="s">
        <v>97</v>
      </c>
      <c r="B27" s="19" t="s">
        <v>115</v>
      </c>
      <c r="C27" s="29" t="s">
        <v>116</v>
      </c>
      <c r="D27" s="19" t="s">
        <v>94</v>
      </c>
      <c r="E27" s="29" t="s">
        <v>95</v>
      </c>
      <c r="F27" s="32" t="s">
        <v>4</v>
      </c>
      <c r="G27" s="33" t="s">
        <v>4</v>
      </c>
      <c r="H27" s="22" t="s">
        <v>4</v>
      </c>
      <c r="I27" s="32" t="s">
        <v>4</v>
      </c>
      <c r="J27" s="33" t="s">
        <v>4</v>
      </c>
      <c r="K27" s="24">
        <v>8.5</v>
      </c>
      <c r="L27" s="82">
        <f>((8.5-4.7)/8.5)</f>
        <v>0.44705882352941173</v>
      </c>
    </row>
    <row r="28" spans="1:12" ht="32" x14ac:dyDescent="0.2">
      <c r="A28" s="23" t="s">
        <v>114</v>
      </c>
      <c r="B28" s="19" t="s">
        <v>146</v>
      </c>
      <c r="C28" s="29" t="s">
        <v>100</v>
      </c>
      <c r="D28" s="19" t="s">
        <v>94</v>
      </c>
      <c r="E28" s="29" t="s">
        <v>95</v>
      </c>
      <c r="F28" s="32" t="s">
        <v>4</v>
      </c>
      <c r="G28" s="33" t="s">
        <v>4</v>
      </c>
      <c r="H28" s="22" t="s">
        <v>4</v>
      </c>
      <c r="I28" s="32" t="s">
        <v>4</v>
      </c>
      <c r="J28" s="33" t="s">
        <v>4</v>
      </c>
      <c r="K28" s="24">
        <v>8.5</v>
      </c>
      <c r="L28" s="82">
        <f>((8.5-4.7)/8.5)</f>
        <v>0.44705882352941173</v>
      </c>
    </row>
    <row r="29" spans="1:12" x14ac:dyDescent="0.2">
      <c r="A29" s="63"/>
      <c r="B29" s="64"/>
      <c r="C29" s="64"/>
      <c r="D29" s="64"/>
      <c r="E29" s="64"/>
      <c r="F29" s="64"/>
      <c r="G29" s="64"/>
      <c r="H29" s="65"/>
      <c r="I29" s="64"/>
      <c r="J29" s="66"/>
      <c r="K29" s="64"/>
      <c r="L29" s="84"/>
    </row>
    <row r="30" spans="1:12" ht="16" thickBot="1" x14ac:dyDescent="0.25">
      <c r="A30" s="78"/>
      <c r="B30" s="9"/>
      <c r="C30" s="9"/>
      <c r="D30" s="9"/>
      <c r="E30" s="9"/>
      <c r="F30" s="9"/>
      <c r="G30" s="9"/>
      <c r="H30" s="13"/>
      <c r="I30" s="9"/>
      <c r="J30" s="11"/>
      <c r="K30" s="9"/>
      <c r="L30" s="20"/>
    </row>
    <row r="31" spans="1:12" ht="30" customHeight="1" thickBot="1" x14ac:dyDescent="0.3">
      <c r="A31" s="187" t="s">
        <v>170</v>
      </c>
      <c r="B31" s="187"/>
      <c r="C31" s="187"/>
      <c r="D31" s="187"/>
      <c r="E31" s="187"/>
      <c r="F31" s="187"/>
      <c r="G31" s="187"/>
      <c r="H31" s="187"/>
      <c r="I31" s="187"/>
      <c r="J31" s="187"/>
      <c r="K31" s="187"/>
      <c r="L31" s="187"/>
    </row>
    <row r="32" spans="1:12" ht="48" x14ac:dyDescent="0.2">
      <c r="A32" s="79" t="s">
        <v>3</v>
      </c>
      <c r="B32" s="114" t="s">
        <v>70</v>
      </c>
      <c r="C32" s="115"/>
      <c r="D32" s="114" t="s">
        <v>0</v>
      </c>
      <c r="E32" s="115"/>
      <c r="F32" s="114" t="s">
        <v>183</v>
      </c>
      <c r="G32" s="115"/>
      <c r="H32" s="62"/>
      <c r="I32" s="114" t="s">
        <v>7</v>
      </c>
      <c r="J32" s="115"/>
      <c r="K32" s="112" t="s">
        <v>186</v>
      </c>
      <c r="L32" s="113" t="s">
        <v>187</v>
      </c>
    </row>
    <row r="33" spans="1:14" ht="32" x14ac:dyDescent="0.2">
      <c r="A33" s="39" t="s">
        <v>6</v>
      </c>
      <c r="B33" s="19" t="s">
        <v>75</v>
      </c>
      <c r="C33" s="29" t="s">
        <v>25</v>
      </c>
      <c r="D33" s="19" t="s">
        <v>147</v>
      </c>
      <c r="E33" s="29" t="s">
        <v>148</v>
      </c>
      <c r="F33" s="19" t="s">
        <v>147</v>
      </c>
      <c r="G33" s="29" t="s">
        <v>148</v>
      </c>
      <c r="H33" s="34"/>
      <c r="I33" s="19" t="s">
        <v>147</v>
      </c>
      <c r="J33" s="29" t="s">
        <v>148</v>
      </c>
      <c r="K33" s="35" t="s">
        <v>149</v>
      </c>
      <c r="L33" s="81" t="s">
        <v>77</v>
      </c>
    </row>
    <row r="34" spans="1:14" ht="32" x14ac:dyDescent="0.2">
      <c r="A34" s="23" t="s">
        <v>35</v>
      </c>
      <c r="B34" s="19" t="s">
        <v>150</v>
      </c>
      <c r="C34" s="29" t="s">
        <v>103</v>
      </c>
      <c r="D34" s="19" t="s">
        <v>29</v>
      </c>
      <c r="E34" s="29" t="s">
        <v>28</v>
      </c>
      <c r="F34" s="19" t="s">
        <v>33</v>
      </c>
      <c r="G34" s="30" t="s">
        <v>38</v>
      </c>
      <c r="H34" s="34"/>
      <c r="I34" s="19" t="s">
        <v>37</v>
      </c>
      <c r="J34" s="38" t="s">
        <v>142</v>
      </c>
      <c r="K34" s="37">
        <v>3.97</v>
      </c>
      <c r="L34" s="82">
        <v>0.40799999999999997</v>
      </c>
      <c r="N34" t="s">
        <v>76</v>
      </c>
    </row>
    <row r="35" spans="1:14" ht="32" x14ac:dyDescent="0.2">
      <c r="A35" s="23" t="s">
        <v>1</v>
      </c>
      <c r="B35" s="19" t="s">
        <v>40</v>
      </c>
      <c r="C35" s="29" t="s">
        <v>122</v>
      </c>
      <c r="D35" s="19" t="s">
        <v>22</v>
      </c>
      <c r="E35" s="30" t="s">
        <v>78</v>
      </c>
      <c r="F35" s="19" t="s">
        <v>34</v>
      </c>
      <c r="G35" s="30" t="s">
        <v>38</v>
      </c>
      <c r="H35" s="34"/>
      <c r="I35" s="19" t="s">
        <v>36</v>
      </c>
      <c r="J35" s="29" t="s">
        <v>141</v>
      </c>
      <c r="K35" s="37">
        <v>4.3</v>
      </c>
      <c r="L35" s="82">
        <v>0.26</v>
      </c>
      <c r="N35" t="s">
        <v>76</v>
      </c>
    </row>
    <row r="36" spans="1:14" ht="33" thickBot="1" x14ac:dyDescent="0.25">
      <c r="A36" s="74" t="s">
        <v>2</v>
      </c>
      <c r="B36" s="40" t="s">
        <v>23</v>
      </c>
      <c r="C36" s="41" t="s">
        <v>144</v>
      </c>
      <c r="D36" s="42" t="s">
        <v>119</v>
      </c>
      <c r="E36" s="41" t="s">
        <v>39</v>
      </c>
      <c r="F36" s="40" t="s">
        <v>33</v>
      </c>
      <c r="G36" s="43" t="s">
        <v>38</v>
      </c>
      <c r="H36" s="51"/>
      <c r="I36" s="40" t="s">
        <v>20</v>
      </c>
      <c r="J36" s="44" t="s">
        <v>143</v>
      </c>
      <c r="K36" s="45">
        <v>4.63</v>
      </c>
      <c r="L36" s="85">
        <v>0.123</v>
      </c>
      <c r="N36" t="s">
        <v>76</v>
      </c>
    </row>
    <row r="37" spans="1:14" ht="32" x14ac:dyDescent="0.2">
      <c r="A37" s="75" t="s">
        <v>117</v>
      </c>
      <c r="B37" s="46" t="s">
        <v>56</v>
      </c>
      <c r="C37" s="47" t="s">
        <v>103</v>
      </c>
      <c r="D37" s="46" t="s">
        <v>91</v>
      </c>
      <c r="E37" s="47" t="s">
        <v>92</v>
      </c>
      <c r="F37" s="48" t="s">
        <v>4</v>
      </c>
      <c r="G37" s="49" t="s">
        <v>4</v>
      </c>
      <c r="H37" s="52" t="s">
        <v>4</v>
      </c>
      <c r="I37" s="48" t="s">
        <v>4</v>
      </c>
      <c r="J37" s="49" t="s">
        <v>4</v>
      </c>
      <c r="K37" s="50">
        <v>6.5</v>
      </c>
      <c r="L37" s="86">
        <f>((6.5-2.35)/6.5)</f>
        <v>0.63846153846153852</v>
      </c>
      <c r="N37" t="s">
        <v>76</v>
      </c>
    </row>
    <row r="38" spans="1:14" ht="32" x14ac:dyDescent="0.2">
      <c r="A38" s="23" t="s">
        <v>99</v>
      </c>
      <c r="B38" s="19" t="s">
        <v>54</v>
      </c>
      <c r="C38" s="29" t="s">
        <v>102</v>
      </c>
      <c r="D38" s="19" t="s">
        <v>91</v>
      </c>
      <c r="E38" s="29" t="s">
        <v>92</v>
      </c>
      <c r="F38" s="32" t="s">
        <v>4</v>
      </c>
      <c r="G38" s="33" t="s">
        <v>4</v>
      </c>
      <c r="H38" s="22" t="s">
        <v>4</v>
      </c>
      <c r="I38" s="32" t="s">
        <v>4</v>
      </c>
      <c r="J38" s="33" t="s">
        <v>4</v>
      </c>
      <c r="K38" s="24">
        <v>6.5</v>
      </c>
      <c r="L38" s="82">
        <f>((6.5-2.6)/6.5)</f>
        <v>0.6</v>
      </c>
      <c r="N38" t="s">
        <v>76</v>
      </c>
    </row>
    <row r="39" spans="1:14" ht="32" x14ac:dyDescent="0.2">
      <c r="A39" s="23" t="s">
        <v>120</v>
      </c>
      <c r="B39" s="19" t="s">
        <v>40</v>
      </c>
      <c r="C39" s="29" t="s">
        <v>122</v>
      </c>
      <c r="D39" s="19" t="s">
        <v>93</v>
      </c>
      <c r="E39" s="29" t="s">
        <v>96</v>
      </c>
      <c r="F39" s="32" t="s">
        <v>4</v>
      </c>
      <c r="G39" s="33" t="s">
        <v>4</v>
      </c>
      <c r="H39" s="22" t="s">
        <v>4</v>
      </c>
      <c r="I39" s="32" t="s">
        <v>4</v>
      </c>
      <c r="J39" s="33" t="s">
        <v>4</v>
      </c>
      <c r="K39" s="24">
        <v>7.5</v>
      </c>
      <c r="L39" s="82">
        <f>((7.5-3.18)/7.5)</f>
        <v>0.57600000000000007</v>
      </c>
      <c r="N39" t="s">
        <v>76</v>
      </c>
    </row>
    <row r="40" spans="1:14" ht="32" x14ac:dyDescent="0.2">
      <c r="A40" s="23" t="s">
        <v>84</v>
      </c>
      <c r="B40" s="31" t="s">
        <v>57</v>
      </c>
      <c r="C40" s="29" t="s">
        <v>123</v>
      </c>
      <c r="D40" s="19" t="s">
        <v>93</v>
      </c>
      <c r="E40" s="29" t="s">
        <v>96</v>
      </c>
      <c r="F40" s="32" t="s">
        <v>4</v>
      </c>
      <c r="G40" s="33" t="s">
        <v>4</v>
      </c>
      <c r="H40" s="22" t="s">
        <v>4</v>
      </c>
      <c r="I40" s="32" t="s">
        <v>4</v>
      </c>
      <c r="J40" s="33" t="s">
        <v>4</v>
      </c>
      <c r="K40" s="24">
        <v>7.5</v>
      </c>
      <c r="L40" s="83">
        <f>((7.5-3.51)/7.5)</f>
        <v>0.53200000000000003</v>
      </c>
      <c r="N40" t="s">
        <v>76</v>
      </c>
    </row>
    <row r="41" spans="1:14" ht="32" x14ac:dyDescent="0.2">
      <c r="A41" s="23" t="s">
        <v>121</v>
      </c>
      <c r="B41" s="19" t="s">
        <v>115</v>
      </c>
      <c r="C41" s="29" t="s">
        <v>116</v>
      </c>
      <c r="D41" s="19" t="s">
        <v>94</v>
      </c>
      <c r="E41" s="29" t="s">
        <v>95</v>
      </c>
      <c r="F41" s="32" t="s">
        <v>4</v>
      </c>
      <c r="G41" s="33" t="s">
        <v>4</v>
      </c>
      <c r="H41" s="22" t="s">
        <v>4</v>
      </c>
      <c r="I41" s="32" t="s">
        <v>4</v>
      </c>
      <c r="J41" s="33" t="s">
        <v>4</v>
      </c>
      <c r="K41" s="24">
        <v>8.5</v>
      </c>
      <c r="L41" s="82">
        <f>((8.5-4.7)/8.5)</f>
        <v>0.44705882352941173</v>
      </c>
    </row>
    <row r="42" spans="1:14" ht="32" x14ac:dyDescent="0.2">
      <c r="A42" s="23" t="s">
        <v>85</v>
      </c>
      <c r="B42" s="19" t="s">
        <v>146</v>
      </c>
      <c r="C42" s="29" t="s">
        <v>100</v>
      </c>
      <c r="D42" s="19" t="s">
        <v>94</v>
      </c>
      <c r="E42" s="29" t="s">
        <v>95</v>
      </c>
      <c r="F42" s="32" t="s">
        <v>4</v>
      </c>
      <c r="G42" s="33" t="s">
        <v>4</v>
      </c>
      <c r="H42" s="22" t="s">
        <v>4</v>
      </c>
      <c r="I42" s="32" t="s">
        <v>4</v>
      </c>
      <c r="J42" s="33" t="s">
        <v>4</v>
      </c>
      <c r="K42" s="24">
        <v>8.5</v>
      </c>
      <c r="L42" s="82">
        <f>((8.5-4.7)/8.5)</f>
        <v>0.44705882352941173</v>
      </c>
    </row>
    <row r="43" spans="1:14" x14ac:dyDescent="0.2">
      <c r="A43" s="21"/>
      <c r="B43" s="9"/>
      <c r="C43" s="9"/>
      <c r="D43" s="10"/>
      <c r="E43" s="8"/>
      <c r="F43" s="8"/>
      <c r="G43" s="9"/>
      <c r="H43" s="9"/>
      <c r="I43" s="9"/>
      <c r="J43" s="11"/>
      <c r="K43" s="9"/>
      <c r="L43" s="20"/>
    </row>
    <row r="44" spans="1:14" x14ac:dyDescent="0.2">
      <c r="A44" s="21"/>
      <c r="B44" s="9"/>
      <c r="C44" s="9"/>
      <c r="D44" s="10"/>
      <c r="E44" s="8"/>
      <c r="F44" s="8"/>
      <c r="G44" s="9"/>
      <c r="H44" s="9"/>
      <c r="I44" s="9"/>
      <c r="J44" s="11"/>
      <c r="K44" s="9"/>
      <c r="L44" s="20"/>
    </row>
    <row r="45" spans="1:14" ht="18.75" customHeight="1" x14ac:dyDescent="0.25">
      <c r="A45" s="144" t="s">
        <v>71</v>
      </c>
      <c r="B45" s="145"/>
      <c r="C45" s="145"/>
      <c r="D45" s="145"/>
      <c r="E45" s="145"/>
      <c r="F45" s="8"/>
      <c r="G45" s="9"/>
      <c r="H45" s="9"/>
      <c r="I45" s="116" t="s">
        <v>151</v>
      </c>
      <c r="J45" s="117"/>
      <c r="K45" s="117"/>
      <c r="L45" s="118"/>
    </row>
    <row r="46" spans="1:14" ht="32" x14ac:dyDescent="0.2">
      <c r="A46" s="17" t="s">
        <v>41</v>
      </c>
      <c r="B46" s="2" t="s">
        <v>74</v>
      </c>
      <c r="C46" s="2" t="s">
        <v>72</v>
      </c>
      <c r="D46" s="12" t="s">
        <v>44</v>
      </c>
      <c r="E46" s="2" t="s">
        <v>73</v>
      </c>
      <c r="F46" s="9"/>
      <c r="G46" s="9"/>
      <c r="H46" s="13"/>
      <c r="I46" s="119"/>
      <c r="J46" s="120"/>
      <c r="K46" s="120"/>
      <c r="L46" s="121"/>
    </row>
    <row r="47" spans="1:14" ht="32" x14ac:dyDescent="0.2">
      <c r="A47" s="19" t="s">
        <v>154</v>
      </c>
      <c r="B47" s="7" t="s">
        <v>56</v>
      </c>
      <c r="C47" s="7" t="s">
        <v>66</v>
      </c>
      <c r="D47" s="54" t="s">
        <v>45</v>
      </c>
      <c r="E47" s="5" t="s">
        <v>68</v>
      </c>
      <c r="F47" s="9"/>
      <c r="G47" s="9"/>
      <c r="H47" s="13"/>
      <c r="I47" s="119"/>
      <c r="J47" s="120"/>
      <c r="K47" s="120"/>
      <c r="L47" s="121"/>
    </row>
    <row r="48" spans="1:14" ht="32" x14ac:dyDescent="0.2">
      <c r="A48" s="19" t="s">
        <v>155</v>
      </c>
      <c r="B48" s="5" t="s">
        <v>54</v>
      </c>
      <c r="C48" s="7" t="s">
        <v>67</v>
      </c>
      <c r="D48" s="54" t="s">
        <v>42</v>
      </c>
      <c r="E48" s="5" t="s">
        <v>69</v>
      </c>
      <c r="F48" s="9"/>
      <c r="G48" s="9"/>
      <c r="H48" s="13"/>
      <c r="I48" s="122"/>
      <c r="J48" s="123"/>
      <c r="K48" s="123"/>
      <c r="L48" s="124"/>
    </row>
    <row r="49" spans="1:12" x14ac:dyDescent="0.2">
      <c r="A49" s="87"/>
      <c r="B49" s="64"/>
      <c r="C49" s="64"/>
      <c r="D49" s="88"/>
      <c r="E49" s="89"/>
      <c r="F49" s="9"/>
      <c r="G49" s="9"/>
      <c r="H49" s="9"/>
      <c r="I49" s="9"/>
      <c r="J49" s="9"/>
      <c r="K49" s="9"/>
      <c r="L49" s="20"/>
    </row>
    <row r="50" spans="1:12" x14ac:dyDescent="0.2">
      <c r="A50" s="90"/>
      <c r="B50" s="14"/>
      <c r="C50" s="14"/>
      <c r="D50" s="91"/>
      <c r="E50" s="92"/>
      <c r="F50" s="8"/>
      <c r="G50" s="9"/>
      <c r="H50" s="13"/>
      <c r="I50" s="9"/>
      <c r="J50" s="11"/>
      <c r="K50" s="9"/>
      <c r="L50" s="20"/>
    </row>
    <row r="51" spans="1:12" ht="30" customHeight="1" x14ac:dyDescent="0.2">
      <c r="A51" s="17" t="s">
        <v>55</v>
      </c>
      <c r="B51" s="2" t="s">
        <v>74</v>
      </c>
      <c r="C51" s="2" t="s">
        <v>72</v>
      </c>
      <c r="D51" s="2" t="s">
        <v>44</v>
      </c>
      <c r="E51" s="2" t="s">
        <v>73</v>
      </c>
      <c r="F51" s="9"/>
      <c r="G51" s="162" t="s">
        <v>190</v>
      </c>
      <c r="H51" s="168"/>
      <c r="I51" s="168"/>
      <c r="J51" s="168"/>
      <c r="K51" s="168"/>
      <c r="L51" s="163"/>
    </row>
    <row r="52" spans="1:12" ht="32" x14ac:dyDescent="0.2">
      <c r="A52" s="19" t="s">
        <v>154</v>
      </c>
      <c r="B52" s="5" t="s">
        <v>57</v>
      </c>
      <c r="C52" s="7" t="s">
        <v>58</v>
      </c>
      <c r="D52" s="54" t="s">
        <v>61</v>
      </c>
      <c r="E52" s="5" t="s">
        <v>63</v>
      </c>
      <c r="F52" s="9"/>
      <c r="G52" s="164"/>
      <c r="H52" s="169"/>
      <c r="I52" s="169"/>
      <c r="J52" s="169"/>
      <c r="K52" s="169"/>
      <c r="L52" s="165"/>
    </row>
    <row r="53" spans="1:12" ht="32" x14ac:dyDescent="0.2">
      <c r="A53" s="19" t="s">
        <v>156</v>
      </c>
      <c r="B53" s="5" t="s">
        <v>48</v>
      </c>
      <c r="C53" s="7" t="s">
        <v>80</v>
      </c>
      <c r="D53" s="54" t="s">
        <v>62</v>
      </c>
      <c r="E53" s="5" t="s">
        <v>82</v>
      </c>
      <c r="F53" s="9"/>
      <c r="G53" s="164"/>
      <c r="H53" s="169"/>
      <c r="I53" s="169"/>
      <c r="J53" s="169"/>
      <c r="K53" s="169"/>
      <c r="L53" s="165"/>
    </row>
    <row r="54" spans="1:12" ht="32" x14ac:dyDescent="0.2">
      <c r="A54" s="19" t="s">
        <v>157</v>
      </c>
      <c r="B54" s="7" t="s">
        <v>59</v>
      </c>
      <c r="C54" s="7" t="s">
        <v>79</v>
      </c>
      <c r="D54" s="54" t="s">
        <v>42</v>
      </c>
      <c r="E54" s="5" t="s">
        <v>43</v>
      </c>
      <c r="F54" s="9"/>
      <c r="G54" s="164"/>
      <c r="H54" s="169"/>
      <c r="I54" s="169"/>
      <c r="J54" s="169"/>
      <c r="K54" s="169"/>
      <c r="L54" s="165"/>
    </row>
    <row r="55" spans="1:12" ht="32" x14ac:dyDescent="0.2">
      <c r="A55" s="19" t="s">
        <v>158</v>
      </c>
      <c r="B55" s="7" t="s">
        <v>60</v>
      </c>
      <c r="C55" s="7" t="s">
        <v>80</v>
      </c>
      <c r="D55" s="54" t="s">
        <v>42</v>
      </c>
      <c r="E55" s="5" t="s">
        <v>43</v>
      </c>
      <c r="F55" s="9"/>
      <c r="G55" s="164"/>
      <c r="H55" s="169"/>
      <c r="I55" s="169"/>
      <c r="J55" s="169"/>
      <c r="K55" s="169"/>
      <c r="L55" s="165"/>
    </row>
    <row r="56" spans="1:12" ht="32" x14ac:dyDescent="0.2">
      <c r="A56" s="19" t="s">
        <v>49</v>
      </c>
      <c r="B56" s="5" t="s">
        <v>48</v>
      </c>
      <c r="C56" s="7" t="s">
        <v>80</v>
      </c>
      <c r="D56" s="7" t="s">
        <v>46</v>
      </c>
      <c r="E56" s="7" t="s">
        <v>47</v>
      </c>
      <c r="F56" s="16"/>
      <c r="G56" s="164"/>
      <c r="H56" s="169"/>
      <c r="I56" s="169"/>
      <c r="J56" s="169"/>
      <c r="K56" s="169"/>
      <c r="L56" s="165"/>
    </row>
    <row r="57" spans="1:12" ht="32" x14ac:dyDescent="0.2">
      <c r="A57" s="19" t="s">
        <v>50</v>
      </c>
      <c r="B57" s="5" t="s">
        <v>53</v>
      </c>
      <c r="C57" s="7" t="s">
        <v>81</v>
      </c>
      <c r="D57" s="7" t="s">
        <v>51</v>
      </c>
      <c r="E57" s="7" t="s">
        <v>52</v>
      </c>
      <c r="F57" s="16"/>
      <c r="G57" s="166"/>
      <c r="H57" s="170"/>
      <c r="I57" s="170"/>
      <c r="J57" s="170"/>
      <c r="K57" s="170"/>
      <c r="L57" s="167"/>
    </row>
    <row r="58" spans="1:12" x14ac:dyDescent="0.2">
      <c r="A58" s="21"/>
      <c r="B58" s="9"/>
      <c r="C58" s="9"/>
      <c r="D58" s="10"/>
      <c r="E58" s="8"/>
      <c r="F58" s="8"/>
      <c r="G58" s="9"/>
      <c r="H58" s="13"/>
      <c r="I58" s="9"/>
      <c r="J58" s="11"/>
      <c r="K58" s="9"/>
      <c r="L58" s="20"/>
    </row>
    <row r="59" spans="1:12" x14ac:dyDescent="0.2">
      <c r="A59" s="21"/>
      <c r="B59" s="9"/>
      <c r="C59" s="9"/>
      <c r="D59" s="10"/>
      <c r="E59" s="8"/>
      <c r="F59" s="8"/>
      <c r="G59" s="9"/>
      <c r="H59" s="13"/>
      <c r="I59" s="9"/>
      <c r="J59" s="11"/>
      <c r="K59" s="9"/>
      <c r="L59" s="20"/>
    </row>
    <row r="60" spans="1:12" x14ac:dyDescent="0.2">
      <c r="A60" s="148"/>
      <c r="B60" s="149"/>
      <c r="C60" s="149"/>
      <c r="D60" s="149"/>
      <c r="E60" s="149"/>
      <c r="F60" s="149"/>
      <c r="G60" s="149"/>
      <c r="H60" s="149"/>
      <c r="I60" s="149"/>
      <c r="J60" s="149"/>
      <c r="K60" s="149"/>
      <c r="L60" s="150"/>
    </row>
    <row r="61" spans="1:12" x14ac:dyDescent="0.2">
      <c r="A61" s="76"/>
      <c r="B61" s="55"/>
      <c r="C61" s="55"/>
      <c r="D61" s="55"/>
      <c r="E61" s="55"/>
      <c r="F61" s="55"/>
      <c r="G61" s="55"/>
      <c r="H61" s="55"/>
      <c r="I61" s="53"/>
      <c r="J61" s="53"/>
      <c r="K61" s="53"/>
      <c r="L61" s="61"/>
    </row>
    <row r="62" spans="1:12" ht="23.25" customHeight="1" x14ac:dyDescent="0.25">
      <c r="A62" s="171" t="s">
        <v>83</v>
      </c>
      <c r="B62" s="172"/>
      <c r="C62" s="172"/>
      <c r="D62" s="172"/>
      <c r="E62" s="172"/>
      <c r="F62" s="172"/>
      <c r="G62" s="173"/>
      <c r="H62" s="77"/>
      <c r="I62" s="53"/>
      <c r="J62" s="53"/>
      <c r="K62" s="53"/>
      <c r="L62" s="61"/>
    </row>
    <row r="63" spans="1:12" ht="28.5" customHeight="1" thickBot="1" x14ac:dyDescent="0.25">
      <c r="A63" s="17" t="s">
        <v>3</v>
      </c>
      <c r="B63" s="137" t="s">
        <v>70</v>
      </c>
      <c r="C63" s="138"/>
      <c r="D63" s="137" t="s">
        <v>0</v>
      </c>
      <c r="E63" s="138"/>
      <c r="F63" s="137" t="s">
        <v>7</v>
      </c>
      <c r="G63" s="139"/>
      <c r="H63" s="80"/>
      <c r="I63" s="53"/>
      <c r="J63" s="162" t="s">
        <v>189</v>
      </c>
      <c r="K63" s="163"/>
      <c r="L63" s="61"/>
    </row>
    <row r="64" spans="1:12" ht="30" customHeight="1" thickBot="1" x14ac:dyDescent="0.25">
      <c r="A64" s="97" t="s">
        <v>172</v>
      </c>
      <c r="B64" s="133" t="s">
        <v>87</v>
      </c>
      <c r="C64" s="134"/>
      <c r="D64" s="129" t="s">
        <v>8</v>
      </c>
      <c r="E64" s="130"/>
      <c r="F64" s="131" t="s">
        <v>4</v>
      </c>
      <c r="G64" s="132"/>
      <c r="H64" s="69"/>
      <c r="I64" s="56"/>
      <c r="J64" s="164"/>
      <c r="K64" s="165"/>
      <c r="L64" s="61"/>
    </row>
    <row r="65" spans="1:12" ht="24.75" customHeight="1" thickBot="1" x14ac:dyDescent="0.25">
      <c r="A65" s="97" t="s">
        <v>160</v>
      </c>
      <c r="B65" s="129" t="s">
        <v>88</v>
      </c>
      <c r="C65" s="130"/>
      <c r="D65" s="129" t="s">
        <v>9</v>
      </c>
      <c r="E65" s="130"/>
      <c r="F65" s="131" t="s">
        <v>4</v>
      </c>
      <c r="G65" s="132"/>
      <c r="H65" s="67" t="s">
        <v>4</v>
      </c>
      <c r="I65" s="56"/>
      <c r="J65" s="164"/>
      <c r="K65" s="165"/>
      <c r="L65" s="61"/>
    </row>
    <row r="66" spans="1:12" ht="28.5" customHeight="1" thickBot="1" x14ac:dyDescent="0.25">
      <c r="A66" s="97" t="s">
        <v>161</v>
      </c>
      <c r="B66" s="146">
        <v>0.15</v>
      </c>
      <c r="C66" s="147"/>
      <c r="D66" s="129" t="s">
        <v>10</v>
      </c>
      <c r="E66" s="130"/>
      <c r="F66" s="129" t="s">
        <v>89</v>
      </c>
      <c r="G66" s="130"/>
      <c r="H66" s="68"/>
      <c r="I66" s="56"/>
      <c r="J66" s="164"/>
      <c r="K66" s="165"/>
      <c r="L66" s="61"/>
    </row>
    <row r="67" spans="1:12" ht="30" customHeight="1" thickBot="1" x14ac:dyDescent="0.25">
      <c r="A67" s="97" t="s">
        <v>179</v>
      </c>
      <c r="B67" s="129" t="s">
        <v>178</v>
      </c>
      <c r="C67" s="130"/>
      <c r="D67" s="129" t="s">
        <v>181</v>
      </c>
      <c r="E67" s="130"/>
      <c r="F67" s="129" t="s">
        <v>180</v>
      </c>
      <c r="G67" s="130"/>
      <c r="H67" s="68"/>
      <c r="I67" s="56"/>
      <c r="J67" s="164"/>
      <c r="K67" s="165"/>
      <c r="L67" s="61"/>
    </row>
    <row r="68" spans="1:12" ht="30" customHeight="1" thickBot="1" x14ac:dyDescent="0.25">
      <c r="A68" s="97" t="s">
        <v>86</v>
      </c>
      <c r="B68" s="129" t="s">
        <v>182</v>
      </c>
      <c r="C68" s="130"/>
      <c r="D68" s="129" t="s">
        <v>152</v>
      </c>
      <c r="E68" s="130"/>
      <c r="F68" s="129" t="s">
        <v>4</v>
      </c>
      <c r="G68" s="130"/>
      <c r="H68" s="67" t="s">
        <v>4</v>
      </c>
      <c r="I68" s="56"/>
      <c r="J68" s="166"/>
      <c r="K68" s="167"/>
      <c r="L68" s="61"/>
    </row>
    <row r="69" spans="1:12" ht="30" customHeight="1" thickBot="1" x14ac:dyDescent="0.25">
      <c r="A69" s="98" t="s">
        <v>159</v>
      </c>
      <c r="B69" s="160" t="s">
        <v>124</v>
      </c>
      <c r="C69" s="161"/>
      <c r="D69" s="142" t="s">
        <v>4</v>
      </c>
      <c r="E69" s="143"/>
      <c r="F69" s="140" t="s">
        <v>4</v>
      </c>
      <c r="G69" s="141"/>
      <c r="H69" s="70" t="s">
        <v>4</v>
      </c>
      <c r="I69" s="56"/>
      <c r="J69" s="53"/>
      <c r="K69" s="9"/>
      <c r="L69" s="61"/>
    </row>
    <row r="70" spans="1:12" x14ac:dyDescent="0.2">
      <c r="A70" s="96"/>
      <c r="B70" s="13"/>
      <c r="C70" s="13"/>
      <c r="D70" s="135"/>
      <c r="E70" s="135"/>
      <c r="F70" s="136"/>
      <c r="G70" s="136"/>
      <c r="H70" s="95"/>
      <c r="I70" s="53"/>
      <c r="J70" s="53"/>
      <c r="K70" s="9"/>
      <c r="L70" s="61"/>
    </row>
    <row r="71" spans="1:12" x14ac:dyDescent="0.2">
      <c r="A71" s="96"/>
      <c r="B71" s="13"/>
      <c r="C71" s="13"/>
      <c r="D71" s="13"/>
      <c r="E71" s="13"/>
      <c r="F71" s="9"/>
      <c r="G71" s="9"/>
      <c r="H71" s="95"/>
      <c r="I71" s="53"/>
      <c r="J71" s="53"/>
      <c r="K71" s="9"/>
      <c r="L71" s="61"/>
    </row>
    <row r="72" spans="1:12" x14ac:dyDescent="0.2">
      <c r="A72" s="96"/>
      <c r="B72" s="13"/>
      <c r="C72" s="13"/>
      <c r="D72" s="13"/>
      <c r="E72" s="13"/>
      <c r="F72" s="9"/>
      <c r="G72" s="9"/>
      <c r="H72" s="95"/>
      <c r="I72" s="53"/>
      <c r="J72" s="53"/>
      <c r="K72" s="9"/>
      <c r="L72" s="61"/>
    </row>
    <row r="73" spans="1:12" x14ac:dyDescent="0.2">
      <c r="A73" s="96"/>
      <c r="B73" s="13"/>
      <c r="C73" s="13"/>
      <c r="D73" s="13"/>
      <c r="E73" s="13"/>
      <c r="F73" s="9"/>
      <c r="G73" s="9"/>
      <c r="H73" s="95"/>
      <c r="I73" s="53"/>
      <c r="J73" s="53"/>
      <c r="K73" s="9"/>
      <c r="L73" s="61"/>
    </row>
    <row r="74" spans="1:12" ht="8.25" customHeight="1" thickBot="1" x14ac:dyDescent="0.25">
      <c r="A74" s="148"/>
      <c r="B74" s="149"/>
      <c r="C74" s="149"/>
      <c r="D74" s="149"/>
      <c r="E74" s="149"/>
      <c r="F74" s="149"/>
      <c r="G74" s="149"/>
      <c r="H74" s="149"/>
      <c r="I74" s="149"/>
      <c r="J74" s="149"/>
      <c r="K74" s="149"/>
      <c r="L74" s="150"/>
    </row>
    <row r="75" spans="1:12" ht="18.75" customHeight="1" thickBot="1" x14ac:dyDescent="0.3">
      <c r="A75" s="177" t="s">
        <v>165</v>
      </c>
      <c r="B75" s="177"/>
      <c r="C75" s="177"/>
      <c r="D75" s="177"/>
      <c r="E75" s="177"/>
      <c r="F75" s="177"/>
      <c r="G75" s="177"/>
      <c r="H75" s="177"/>
      <c r="I75" s="177"/>
      <c r="J75" s="177"/>
      <c r="K75" s="177"/>
      <c r="L75" s="59"/>
    </row>
    <row r="76" spans="1:12" ht="48" x14ac:dyDescent="0.2">
      <c r="A76" s="99" t="s">
        <v>153</v>
      </c>
      <c r="B76" s="99" t="s">
        <v>12</v>
      </c>
      <c r="C76" s="99" t="s">
        <v>173</v>
      </c>
      <c r="D76" s="99" t="s">
        <v>16</v>
      </c>
      <c r="E76" s="99" t="s">
        <v>13</v>
      </c>
      <c r="F76" s="100" t="s">
        <v>17</v>
      </c>
      <c r="G76" s="101" t="s">
        <v>104</v>
      </c>
      <c r="H76" s="102"/>
      <c r="I76" s="99" t="s">
        <v>65</v>
      </c>
      <c r="J76" s="99" t="s">
        <v>188</v>
      </c>
      <c r="K76" s="102" t="s">
        <v>7</v>
      </c>
      <c r="L76" s="60"/>
    </row>
    <row r="77" spans="1:12" ht="96" x14ac:dyDescent="0.2">
      <c r="A77" s="97" t="s">
        <v>166</v>
      </c>
      <c r="B77" s="103" t="s">
        <v>14</v>
      </c>
      <c r="C77" s="103" t="s">
        <v>15</v>
      </c>
      <c r="D77" s="103" t="s">
        <v>163</v>
      </c>
      <c r="E77" s="103" t="s">
        <v>164</v>
      </c>
      <c r="F77" s="103" t="s">
        <v>162</v>
      </c>
      <c r="G77" s="104" t="s">
        <v>18</v>
      </c>
      <c r="H77" s="105"/>
      <c r="I77" s="105"/>
      <c r="J77" s="105"/>
      <c r="K77" s="105"/>
      <c r="L77" s="60"/>
    </row>
    <row r="78" spans="1:12" ht="32" x14ac:dyDescent="0.2">
      <c r="A78" s="97" t="s">
        <v>167</v>
      </c>
      <c r="B78" s="106">
        <v>1.958E-2</v>
      </c>
      <c r="C78" s="106">
        <v>2.376E-2</v>
      </c>
      <c r="D78" s="106">
        <v>2.198E-2</v>
      </c>
      <c r="E78" s="106">
        <v>2.1100000000000001E-2</v>
      </c>
      <c r="F78" s="106">
        <v>2.9000000000000001E-2</v>
      </c>
      <c r="G78" s="107">
        <v>2.308E-2</v>
      </c>
      <c r="H78" s="105"/>
      <c r="I78" s="103" t="s">
        <v>174</v>
      </c>
      <c r="J78" s="103" t="s">
        <v>175</v>
      </c>
      <c r="K78" s="103" t="s">
        <v>174</v>
      </c>
      <c r="L78" s="60"/>
    </row>
    <row r="79" spans="1:12" ht="96" x14ac:dyDescent="0.2">
      <c r="A79" s="97" t="s">
        <v>168</v>
      </c>
      <c r="B79" s="103" t="s">
        <v>11</v>
      </c>
      <c r="C79" s="103" t="s">
        <v>176</v>
      </c>
      <c r="D79" s="103" t="s">
        <v>4</v>
      </c>
      <c r="E79" s="103" t="s">
        <v>4</v>
      </c>
      <c r="F79" s="103" t="s">
        <v>4</v>
      </c>
      <c r="G79" s="97" t="s">
        <v>19</v>
      </c>
      <c r="H79" s="105"/>
      <c r="I79" s="105"/>
      <c r="J79" s="105"/>
      <c r="K79" s="105"/>
      <c r="L79" s="60"/>
    </row>
    <row r="80" spans="1:12" ht="32" x14ac:dyDescent="0.2">
      <c r="A80" s="6" t="s">
        <v>169</v>
      </c>
      <c r="B80" s="5" t="s">
        <v>125</v>
      </c>
      <c r="C80" s="5" t="s">
        <v>126</v>
      </c>
      <c r="D80" s="5" t="s">
        <v>4</v>
      </c>
      <c r="E80" s="5" t="s">
        <v>4</v>
      </c>
      <c r="F80" s="5" t="s">
        <v>4</v>
      </c>
      <c r="G80" s="7">
        <v>1.5949999999999999E-2</v>
      </c>
      <c r="H80" s="1"/>
      <c r="I80" s="5" t="s">
        <v>174</v>
      </c>
      <c r="J80" s="5" t="s">
        <v>175</v>
      </c>
      <c r="K80" s="5" t="s">
        <v>174</v>
      </c>
      <c r="L80" s="60"/>
    </row>
    <row r="81" spans="1:12" ht="30" customHeight="1" x14ac:dyDescent="0.2">
      <c r="A81" s="178" t="s">
        <v>177</v>
      </c>
      <c r="B81" s="179"/>
      <c r="C81" s="179"/>
      <c r="D81" s="179"/>
      <c r="E81" s="179"/>
      <c r="F81" s="179"/>
      <c r="G81" s="179"/>
      <c r="H81" s="179"/>
      <c r="I81" s="179"/>
      <c r="J81" s="179"/>
      <c r="K81" s="180"/>
      <c r="L81" s="60"/>
    </row>
    <row r="82" spans="1:12" x14ac:dyDescent="0.2">
      <c r="A82" s="174"/>
      <c r="B82" s="175"/>
      <c r="C82" s="175"/>
      <c r="D82" s="175"/>
      <c r="E82" s="175"/>
      <c r="F82" s="175"/>
      <c r="G82" s="175"/>
      <c r="H82" s="175"/>
      <c r="I82" s="175"/>
      <c r="J82" s="175"/>
      <c r="K82" s="175"/>
      <c r="L82" s="176"/>
    </row>
    <row r="83" spans="1:12" ht="15" customHeight="1" x14ac:dyDescent="0.2">
      <c r="A83" s="154" t="s">
        <v>185</v>
      </c>
      <c r="B83" s="155"/>
      <c r="C83" s="155"/>
      <c r="D83" s="155"/>
      <c r="E83" s="155"/>
      <c r="F83" s="155"/>
      <c r="G83" s="155"/>
      <c r="H83" s="155"/>
      <c r="I83" s="155"/>
      <c r="J83" s="155"/>
      <c r="K83" s="155"/>
      <c r="L83" s="156"/>
    </row>
    <row r="84" spans="1:12" ht="32.25" customHeight="1" x14ac:dyDescent="0.2">
      <c r="A84" s="157"/>
      <c r="B84" s="158"/>
      <c r="C84" s="158"/>
      <c r="D84" s="158"/>
      <c r="E84" s="158"/>
      <c r="F84" s="158"/>
      <c r="G84" s="158"/>
      <c r="H84" s="158"/>
      <c r="I84" s="158"/>
      <c r="J84" s="158"/>
      <c r="K84" s="158"/>
      <c r="L84" s="159"/>
    </row>
    <row r="85" spans="1:12" x14ac:dyDescent="0.2">
      <c r="A85" s="151"/>
      <c r="B85" s="152"/>
      <c r="C85" s="152"/>
      <c r="D85" s="152"/>
      <c r="E85" s="152"/>
      <c r="F85" s="152"/>
      <c r="G85" s="152"/>
      <c r="H85" s="152"/>
      <c r="I85" s="152"/>
      <c r="J85" s="152"/>
      <c r="K85" s="152"/>
      <c r="L85" s="153"/>
    </row>
    <row r="86" spans="1:12" s="57" customFormat="1" x14ac:dyDescent="0.2">
      <c r="A86" s="93"/>
      <c r="B86" s="93"/>
      <c r="C86" s="58"/>
      <c r="D86" s="58"/>
      <c r="E86" s="58"/>
      <c r="F86" s="58"/>
      <c r="G86" s="58"/>
      <c r="I86" s="58"/>
      <c r="J86" s="94"/>
      <c r="K86" s="58"/>
      <c r="L86" s="58"/>
    </row>
    <row r="87" spans="1:12" s="57" customFormat="1" x14ac:dyDescent="0.2">
      <c r="A87" s="93"/>
      <c r="B87" s="93"/>
      <c r="C87" s="58"/>
      <c r="D87" s="58"/>
      <c r="E87" s="58"/>
      <c r="F87" s="58"/>
      <c r="G87" s="58"/>
      <c r="I87" s="58"/>
      <c r="J87" s="94"/>
      <c r="K87" s="58"/>
      <c r="L87" s="58"/>
    </row>
    <row r="88" spans="1:12" s="57" customFormat="1" x14ac:dyDescent="0.2">
      <c r="A88" s="93"/>
      <c r="B88" s="93"/>
      <c r="C88" s="58"/>
      <c r="D88" s="58"/>
      <c r="E88" s="58"/>
      <c r="F88" s="58"/>
      <c r="G88" s="58"/>
      <c r="I88" s="58"/>
      <c r="J88" s="94"/>
      <c r="K88" s="58"/>
      <c r="L88" s="58"/>
    </row>
  </sheetData>
  <mergeCells count="52">
    <mergeCell ref="A1:L1"/>
    <mergeCell ref="A2:L2"/>
    <mergeCell ref="A4:L4"/>
    <mergeCell ref="A17:L17"/>
    <mergeCell ref="A31:L31"/>
    <mergeCell ref="B18:C18"/>
    <mergeCell ref="D18:E18"/>
    <mergeCell ref="I7:K13"/>
    <mergeCell ref="I18:J18"/>
    <mergeCell ref="A85:L85"/>
    <mergeCell ref="A83:L84"/>
    <mergeCell ref="B69:C69"/>
    <mergeCell ref="J63:K68"/>
    <mergeCell ref="G51:L57"/>
    <mergeCell ref="A62:G62"/>
    <mergeCell ref="A82:L82"/>
    <mergeCell ref="A75:K75"/>
    <mergeCell ref="A74:L74"/>
    <mergeCell ref="F67:G67"/>
    <mergeCell ref="A81:K81"/>
    <mergeCell ref="B63:C63"/>
    <mergeCell ref="F18:G18"/>
    <mergeCell ref="D63:E63"/>
    <mergeCell ref="F63:G63"/>
    <mergeCell ref="F68:G68"/>
    <mergeCell ref="F69:G69"/>
    <mergeCell ref="D69:E69"/>
    <mergeCell ref="A45:E45"/>
    <mergeCell ref="B66:C66"/>
    <mergeCell ref="F66:G66"/>
    <mergeCell ref="A60:L60"/>
    <mergeCell ref="F32:G32"/>
    <mergeCell ref="D70:E70"/>
    <mergeCell ref="F70:G70"/>
    <mergeCell ref="B68:C68"/>
    <mergeCell ref="D68:E68"/>
    <mergeCell ref="I32:J32"/>
    <mergeCell ref="I45:L48"/>
    <mergeCell ref="A5:L5"/>
    <mergeCell ref="D6:E6"/>
    <mergeCell ref="B67:C67"/>
    <mergeCell ref="F64:G64"/>
    <mergeCell ref="F65:G65"/>
    <mergeCell ref="B64:C64"/>
    <mergeCell ref="D64:E64"/>
    <mergeCell ref="B65:C65"/>
    <mergeCell ref="D65:E65"/>
    <mergeCell ref="D66:E66"/>
    <mergeCell ref="D67:E67"/>
    <mergeCell ref="B6:C6"/>
    <mergeCell ref="B32:C32"/>
    <mergeCell ref="D32:E32"/>
  </mergeCells>
  <hyperlinks>
    <hyperlink ref="F76" r:id="rId1" xr:uid="{00000000-0004-0000-0000-000000000000}"/>
  </hyperlinks>
  <pageMargins left="0.5" right="0.5" top="0.5" bottom="0.5" header="0.5" footer="0.5"/>
  <pageSetup paperSize="5" scale="92" fitToHeight="0" orientation="landscape" r:id="rId2"/>
  <headerFooter>
    <oddFooter>&amp;R&amp;P</oddFooter>
  </headerFooter>
  <rowBreaks count="5" manualBreakCount="5">
    <brk id="15" max="16383" man="1"/>
    <brk id="29" max="16383" man="1"/>
    <brk id="43" max="16383" man="1"/>
    <brk id="59" max="16383" man="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NYS Procurement Council, October 30, 2013 NYSID Sample Pricing Page</dc:title>
  <dc:subject>NYS Procurement Council, October 30, 2013 NYSID Sample Pricing Page</dc:subject>
  <dc:creator/>
  <cp:keywords>NYS Procurement Council, October 30, 2013 NYSID Sample Pricing Page</cp:keywords>
  <dc:description/>
  <cp:lastModifiedBy/>
  <dcterms:created xsi:type="dcterms:W3CDTF">2006-09-16T00:00:00Z</dcterms:created>
  <dcterms:modified xsi:type="dcterms:W3CDTF">2019-02-04T20:36:00Z</dcterms:modified>
  <cp:category/>
</cp:coreProperties>
</file>