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ProcurementServices\PSTm02(Allen)\PCard\79008-23217 PCard\FPR\02Procurement\02_RfpIfb\Bid Revisions During Advertisement\Web Posting with Q&amp;A\Web Posting 8-18\"/>
    </mc:Choice>
  </mc:AlternateContent>
  <xr:revisionPtr revIDLastSave="0" documentId="13_ncr:1_{15AF654A-7E0A-411B-9FCB-6128711190C9}" xr6:coauthVersionLast="46" xr6:coauthVersionMax="46" xr10:uidLastSave="{00000000-0000-0000-0000-000000000000}"/>
  <workbookProtection workbookAlgorithmName="SHA-512" workbookHashValue="VwtJNpl+JdUBufQDpmdffqEbbkwhEjZ7frdc7kgeDv1pXRqS8RLGeZgS0+bTNMCqCc2f5X9NC4ZViC73wA85hw==" workbookSaltValue="TonzZ4yFWI5Fw3uzlyhZMg==" workbookSpinCount="100000" lockStructure="1"/>
  <bookViews>
    <workbookView xWindow="28680" yWindow="-120" windowWidth="29040" windowHeight="15840" xr2:uid="{0904C5DE-98DA-484F-BFB6-E760FA186C4B}"/>
  </bookViews>
  <sheets>
    <sheet name="Instructions" sheetId="2" r:id="rId1"/>
    <sheet name="Summary &amp; Rebates" sheetId="1" r:id="rId2"/>
    <sheet name="Rebate 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M13" i="3"/>
  <c r="F23" i="1" l="1"/>
  <c r="F24" i="1" s="1"/>
  <c r="F25" i="1" s="1"/>
  <c r="F13" i="1"/>
  <c r="F12" i="1"/>
  <c r="F14" i="1" s="1"/>
  <c r="F15" i="1" s="1"/>
  <c r="N13" i="3"/>
  <c r="H13" i="3"/>
  <c r="J13" i="3" s="1"/>
  <c r="F17" i="1" l="1"/>
  <c r="F18" i="1"/>
  <c r="F28" i="1"/>
  <c r="F27" i="1"/>
  <c r="F29" i="1" s="1"/>
  <c r="F16" i="3"/>
  <c r="E16" i="3"/>
  <c r="N15" i="3"/>
  <c r="H15" i="3"/>
  <c r="M15" i="3" s="1"/>
  <c r="N14" i="3"/>
  <c r="H14" i="3"/>
  <c r="J14" i="3" s="1"/>
  <c r="F31" i="1" l="1"/>
  <c r="M14" i="3"/>
  <c r="O14" i="3" s="1"/>
  <c r="F32" i="1"/>
  <c r="H16" i="3"/>
  <c r="J15" i="3"/>
  <c r="O15" i="3" s="1"/>
  <c r="O16" i="3" l="1"/>
  <c r="F33" i="1"/>
  <c r="F19" i="1"/>
</calcChain>
</file>

<file path=xl/sharedStrings.xml><?xml version="1.0" encoding="utf-8"?>
<sst xmlns="http://schemas.openxmlformats.org/spreadsheetml/2006/main" count="93" uniqueCount="87">
  <si>
    <t>NY</t>
  </si>
  <si>
    <t>NY Agencies</t>
  </si>
  <si>
    <t>Total</t>
  </si>
  <si>
    <t>NY Poly Subs</t>
  </si>
  <si>
    <t>Grand total per 2019/2020 fiscal year</t>
  </si>
  <si>
    <t>Standard Interchange Volume</t>
  </si>
  <si>
    <t>Early Pay Incentive</t>
  </si>
  <si>
    <t>Table A</t>
  </si>
  <si>
    <t>Table B</t>
  </si>
  <si>
    <t>Average Quarterly Spend for the 2019/2020 fiscal year</t>
  </si>
  <si>
    <t>Table C</t>
  </si>
  <si>
    <t>Table D</t>
  </si>
  <si>
    <t>Dollar Amount</t>
  </si>
  <si>
    <t>Incentive Type</t>
  </si>
  <si>
    <t>Per Card Rebate</t>
  </si>
  <si>
    <t>Per Transaction Rebate</t>
  </si>
  <si>
    <t>Travel Card</t>
  </si>
  <si>
    <t>NET Card</t>
  </si>
  <si>
    <t>P-Card</t>
  </si>
  <si>
    <t>Company Name:</t>
  </si>
  <si>
    <t>Contact Person Name:</t>
  </si>
  <si>
    <t>Contact Person Email:</t>
  </si>
  <si>
    <t>Additional Incentives</t>
  </si>
  <si>
    <r>
      <t xml:space="preserve">Attachment 1 - </t>
    </r>
    <r>
      <rPr>
        <b/>
        <i/>
        <sz val="16"/>
        <color theme="1"/>
        <rFont val="Arial"/>
        <family val="2"/>
      </rPr>
      <t>Cost Proposal</t>
    </r>
    <r>
      <rPr>
        <b/>
        <sz val="16"/>
        <color theme="1"/>
        <rFont val="Arial"/>
        <family val="2"/>
      </rPr>
      <t xml:space="preserve"> Instructions </t>
    </r>
  </si>
  <si>
    <t>Other (not scored)  
(Attach explanatory information as extraneous terms, if needed.)</t>
  </si>
  <si>
    <t>*Guaranteed One-Time Signing Bonus</t>
  </si>
  <si>
    <t>Summary &amp; Rebates Tab</t>
  </si>
  <si>
    <t>Early Pay Incentive Basis Points</t>
  </si>
  <si>
    <t>Rebate Basis Points</t>
  </si>
  <si>
    <t>Example  $80,000,000</t>
  </si>
  <si>
    <t>Rebate Example</t>
  </si>
  <si>
    <t>The tables below provides  an example of what a quarterly calculation for a single Authorized User  would look like.</t>
  </si>
  <si>
    <t>For the purposes of this example, the aggregate quarterly program spend  (for all AU's for all cards) is $30,000,000 resulting in 186 basis points being used in Column I.</t>
  </si>
  <si>
    <t>Authorized User Example</t>
  </si>
  <si>
    <t>Quarter</t>
  </si>
  <si>
    <t>Start Date</t>
  </si>
  <si>
    <t>End Date</t>
  </si>
  <si>
    <t>Standard Interchange Volume for this Individual Authorized User
(Combined Spend of P-Card, Travel Card and NET Card)</t>
  </si>
  <si>
    <t>Gross Standard Spend Volume</t>
  </si>
  <si>
    <t>Standard Interchange Volume Basis Points
(based upon overall program spend for all AU's for ALL Cards)*</t>
  </si>
  <si>
    <t>Gross Standard Spend
Rebate</t>
  </si>
  <si>
    <t>Gross Early Pay Incentive Rebate</t>
  </si>
  <si>
    <t>Net Rebate</t>
  </si>
  <si>
    <t>3/7/XX</t>
  </si>
  <si>
    <t>4/6/XX</t>
  </si>
  <si>
    <t>4/7/XX</t>
  </si>
  <si>
    <t>5/6/XX</t>
  </si>
  <si>
    <t>5/7/XX</t>
  </si>
  <si>
    <t>6/6/XX</t>
  </si>
  <si>
    <t>Total During Quarter</t>
  </si>
  <si>
    <t xml:space="preserve">Contact Phone Number: </t>
  </si>
  <si>
    <t>P-Card, Travel Card, 
and NET Card
Aggregate Quarterly Program Spend</t>
  </si>
  <si>
    <t xml:space="preserve">There is nothing for the Bidders to fill out on the Rebate Example tab.  This is just to show how the rebates will be calculated going forward.  </t>
  </si>
  <si>
    <t>Standard Interchange (based on approximately 96.23% historical percentage)</t>
  </si>
  <si>
    <t>Large Ticket Interchange (based on approximately 3.77% historical percentage)</t>
  </si>
  <si>
    <t xml:space="preserve">NYC DCAS </t>
  </si>
  <si>
    <t>Standard Interchange (based on approximately 55.66% historical percentage)</t>
  </si>
  <si>
    <t>Large Ticket Interchange (based on approximately 44.34% historical percentage)</t>
  </si>
  <si>
    <t>Total Quarterly estimated spend going forward</t>
  </si>
  <si>
    <t>DCAS Grand total per 2019/2020 fiscal year</t>
  </si>
  <si>
    <t>DCAS Average Quarterly Spend for the 2019/2020 fiscal year</t>
  </si>
  <si>
    <t xml:space="preserve">   Bidder is required to enter: 
• Business name on the Company Name line, Column C, D, Line 4; 
• Contact Person Name on the Contact Person Name line, Column C, D, Line 5; 
• Contact Person Phone Number on the Contact Person Phone Number line, Column C, D, Line 6; 
• Contact Person Email on the Contact Person Email line, Column C, D, Line 7.</t>
  </si>
  <si>
    <t>Total Quarterly Estimated Standard Interchange Spend</t>
  </si>
  <si>
    <t>Total Quarterly Large Ticket Interchange Spend</t>
  </si>
  <si>
    <t>Table A - Rebate Basis Points: Bidder shall enter rebate basis points for each tier in the Green cells below.  Bidder shall not leave rebate tiers unfilled or blank, but may enter 0 if warranted.
The rebate basis points shall only go out to one decimal place at most.   
Please note, the Standard Interchange Volume table below is based on the Quarterly spend for ALL NY Authorized Users for ALL three cards (P-Card, Travel Card and NET Card).</t>
  </si>
  <si>
    <r>
      <t xml:space="preserve">P-Card, Travel Card, 
and NET Card
Aggregate </t>
    </r>
    <r>
      <rPr>
        <b/>
        <u/>
        <sz val="12"/>
        <color theme="1"/>
        <rFont val="Calibri"/>
        <family val="2"/>
        <scheme val="minor"/>
      </rPr>
      <t>Quarterly</t>
    </r>
    <r>
      <rPr>
        <b/>
        <sz val="10"/>
        <color theme="1"/>
        <rFont val="Calibri"/>
        <family val="2"/>
        <scheme val="minor"/>
      </rPr>
      <t xml:space="preserve"> Program Spend</t>
    </r>
  </si>
  <si>
    <t>Large Ticket Interchange,  
Level III,  
VPP/MPP Merchant Negotiated Interchange, and
Foreign Transactions Volume</t>
  </si>
  <si>
    <t>unlimited</t>
  </si>
  <si>
    <t>$0 to unlimited</t>
  </si>
  <si>
    <t>*The basis points used in Columns G, I and L are for illustrative purposes only.  These would be based on the winning bidder's basis points.</t>
  </si>
  <si>
    <t>Large Ticket Interchange (LTI), 
Level III, 
VPP/MPP MNI, and Foreign Transaction Volume</t>
  </si>
  <si>
    <t>Table D - Additional Incentives: Bidder should enter any additional  incentives in the Yellow cells below.  
The Per card Rebate, Per transaction rebate, and One-Time signing bonus will be included in the Net Rebate.
The Other rebates/incentives will not be included in the Net Rebate.</t>
  </si>
  <si>
    <t xml:space="preserve">Table B - Bidder shall enter rebate basis points the Green cell below.  Bidder shalll not leave rebate unfilled or blank, and must bid a minimum of 75 basis points.
The rebate basis points shall only go out to one decimal place at most.  
This table is for the rebate points for the Large Ticket Interchange, Level III, VPP/MPP, Merchant Negotiated Interchange, and Foreign Transaction categories.
</t>
  </si>
  <si>
    <t>Large Ticket Interchange, 
Level III, 
VPP/MPP MNI, and Foreign Transaction
Basis Points</t>
  </si>
  <si>
    <t>Gross Large Ticket, Level III, VPP/MPP MNI, and Foreign Transaction Rebate</t>
  </si>
  <si>
    <t xml:space="preserve">*Claw back language will not be allowed. </t>
  </si>
  <si>
    <t>Cost Scores will be based on a formula using current and projected spend for both the Quarterly Standard Interchange Volume and the Quarterly Large Ticket, Level III, VPP/MPP MNI, and Foreign Transaction Volumes,  current and projected days to pay, and applicable additional incentives.</t>
  </si>
  <si>
    <r>
      <t xml:space="preserve">Request for Proposal (RFP) #23217 - Purchasing, Travel and NET Card Services (Statewide)
Attachment 1 - Cost Proposal </t>
    </r>
    <r>
      <rPr>
        <b/>
        <sz val="18"/>
        <color rgb="FFFF0000"/>
        <rFont val="Arial"/>
        <family val="2"/>
      </rPr>
      <t>(Revised August 18, 2021)</t>
    </r>
    <r>
      <rPr>
        <b/>
        <sz val="18"/>
        <rFont val="Arial"/>
        <family val="2"/>
      </rPr>
      <t xml:space="preserve">
Instructions</t>
    </r>
  </si>
  <si>
    <r>
      <t>Failure to submit the Attachment 1 - Cost Proposal</t>
    </r>
    <r>
      <rPr>
        <sz val="10"/>
        <color rgb="FFFF0000"/>
        <rFont val="Arial"/>
        <family val="2"/>
      </rPr>
      <t xml:space="preserve"> (Revised August 18, 2021) </t>
    </r>
    <r>
      <rPr>
        <sz val="10"/>
        <rFont val="Arial"/>
        <family val="2"/>
      </rPr>
      <t>may result in disqualification.  Bidder is required to complete all required rebates in Attachment 1 - Cost Proposal</t>
    </r>
    <r>
      <rPr>
        <sz val="10"/>
        <color rgb="FFFF0000"/>
        <rFont val="Arial"/>
        <family val="2"/>
      </rPr>
      <t xml:space="preserve"> (Revised August 18, 2021)</t>
    </r>
    <r>
      <rPr>
        <sz val="10"/>
        <rFont val="Arial"/>
        <family val="2"/>
      </rPr>
      <t xml:space="preserve">.  A cost proposal that does not provide all of the information requested may be subject to rejection.  Bidder shall complete all the green-colored cells on the Summary &amp; Rebates tab.  All rebates are subject to OGS approval and reasonableness of price rebate determination by OGS. 
A Bidder is responsible for reviewing the completed Attachment 1 – Cost Proposal </t>
    </r>
    <r>
      <rPr>
        <sz val="10"/>
        <color rgb="FFFF0000"/>
        <rFont val="Arial"/>
        <family val="2"/>
      </rPr>
      <t>(Revised August 18, 2021)</t>
    </r>
    <r>
      <rPr>
        <sz val="10"/>
        <rFont val="Arial"/>
        <family val="2"/>
      </rPr>
      <t xml:space="preserve"> prior to Bid submittal and ensuring that all necessary fields have been populated correctly.  Any indicators or messages that have been built into the worksheets are informational only and not binding upon the State. Therefore, the existence, or lack of any indicator or message, in no way guarantees the sufficiency or acceptability of the Attachment 1 – Cost Proposal </t>
    </r>
    <r>
      <rPr>
        <sz val="10"/>
        <color rgb="FFFF0000"/>
        <rFont val="Arial"/>
        <family val="2"/>
      </rPr>
      <t xml:space="preserve">(Revised August 18, 2021) </t>
    </r>
    <r>
      <rPr>
        <sz val="10"/>
        <rFont val="Arial"/>
        <family val="2"/>
      </rPr>
      <t>submitted by the Bidder. 
The New York State Office of General Services Procurement Services reserves the right to reject any bid submission or portion(s) thereof determined to have been altered/modified from the original format by the Bidder.  Such alterations/modifications include but are not limited to any change(s) to document header(s), footer(s), and/or cell(s); unprotecting worksheet(s)/workbook(s); hiding/unhiding cell(s)/column(s)/row(s)/worksheet(s); and locking/unlocking cell(s).
Note:  A Bidder may not propose any card fees payable by Authorized Users.</t>
    </r>
  </si>
  <si>
    <r>
      <t>Bidder is required to enter its Business Name on line 4, Company Name.  
Bidder is required to enter its Contact Person Name, Contact Person Phone Number, and Contact Person Email on lines 5, 6, and 7.   Contact Person shall be the person responsible for answering any questions or concerns over Bid Submission. 
Bidder shall submit its rebate for each tier listed in Tables A B, and C.  Bidder may submit pricing incentives in Table D if applicable.  If Bidder does not offer a rebate for each tier for tables A and C, Bidder shall enter 0.0 for Rebate Basis Points (BPS) and/or Early Pay Incentive BPS.  Bidder must offer a minimum of 75 basis points for Table B.  All Rebate BPS and Early Pay Incentive BPS values shall be extended to one decimal point (e.g. 195.56 shall be rounded to 195.6) and rounded to the nearest tenth for the following tables: 
•	Table A;
•	Table B;
•	Table C
All monetary values on Attachment 1 – Cost Proposal</t>
    </r>
    <r>
      <rPr>
        <sz val="10"/>
        <color rgb="FFFF0000"/>
        <rFont val="Arial"/>
        <family val="2"/>
      </rPr>
      <t xml:space="preserve"> (Revised August 18, 2021)</t>
    </r>
    <r>
      <rPr>
        <sz val="10"/>
        <rFont val="Arial"/>
        <family val="2"/>
      </rPr>
      <t xml:space="preserve"> shall be extended to two decimal points (e.g. $.123 shall be rounded to $.12) and rounded to the nearest whole cent for the following table if applicable: 
•	Table D </t>
    </r>
  </si>
  <si>
    <r>
      <t xml:space="preserve">Request for Proposal (RFP) #23217 - Purchasing, Travel and NET Card Services (Statewide)
 Attachment 1 - </t>
    </r>
    <r>
      <rPr>
        <b/>
        <i/>
        <sz val="12"/>
        <rFont val="Arial"/>
        <family val="2"/>
      </rPr>
      <t>Cost Proposal</t>
    </r>
    <r>
      <rPr>
        <b/>
        <sz val="12"/>
        <rFont val="Arial"/>
        <family val="2"/>
      </rPr>
      <t xml:space="preserve"> </t>
    </r>
    <r>
      <rPr>
        <b/>
        <sz val="12"/>
        <color rgb="FFFF0000"/>
        <rFont val="Arial"/>
        <family val="2"/>
      </rPr>
      <t>(REVISED August 18, 2021)</t>
    </r>
  </si>
  <si>
    <r>
      <t xml:space="preserve">Attachment 1 - Cost Proposal </t>
    </r>
    <r>
      <rPr>
        <b/>
        <sz val="14"/>
        <color rgb="FFFF0000"/>
        <rFont val="Calibri"/>
        <family val="2"/>
        <scheme val="minor"/>
      </rPr>
      <t>(REVISED August 18, 2021)</t>
    </r>
    <r>
      <rPr>
        <b/>
        <sz val="14"/>
        <color theme="1"/>
        <rFont val="Calibri"/>
        <family val="2"/>
        <scheme val="minor"/>
      </rPr>
      <t xml:space="preserve">
Rebate Example</t>
    </r>
  </si>
  <si>
    <r>
      <rPr>
        <sz val="11"/>
        <color rgb="FFFF0000"/>
        <rFont val="Calibri"/>
        <family val="2"/>
        <scheme val="minor"/>
      </rPr>
      <t>File Turn</t>
    </r>
    <r>
      <rPr>
        <sz val="11"/>
        <color theme="1"/>
        <rFont val="Calibri"/>
        <family val="2"/>
        <scheme val="minor"/>
      </rPr>
      <t xml:space="preserve"> Days to Pay</t>
    </r>
  </si>
  <si>
    <r>
      <t xml:space="preserve">Early Pay Incentive 
(0.5 extra basis points per </t>
    </r>
    <r>
      <rPr>
        <sz val="11"/>
        <color rgb="FFFF0000"/>
        <rFont val="Calibri"/>
        <family val="2"/>
        <scheme val="minor"/>
      </rPr>
      <t>File Turn</t>
    </r>
    <r>
      <rPr>
        <sz val="11"/>
        <color theme="1"/>
        <rFont val="Calibri"/>
        <family val="2"/>
        <scheme val="minor"/>
      </rPr>
      <t xml:space="preserve"> Day in this example)*</t>
    </r>
  </si>
  <si>
    <r>
      <rPr>
        <b/>
        <sz val="10"/>
        <color rgb="FFFF0000"/>
        <rFont val="Calibri"/>
        <family val="2"/>
        <scheme val="minor"/>
      </rPr>
      <t>File Turn</t>
    </r>
    <r>
      <rPr>
        <b/>
        <sz val="10"/>
        <color theme="1"/>
        <rFont val="Calibri"/>
        <family val="2"/>
        <scheme val="minor"/>
      </rPr>
      <t xml:space="preserve"> Days to Pay</t>
    </r>
  </si>
  <si>
    <r>
      <t xml:space="preserve">Table C - Early Pay Incentive: Bidder should enter the early pay incentive in the Green cells below for each of the </t>
    </r>
    <r>
      <rPr>
        <b/>
        <sz val="10"/>
        <color rgb="FFFF0000"/>
        <rFont val="Arial"/>
        <family val="2"/>
      </rPr>
      <t>file turn</t>
    </r>
    <r>
      <rPr>
        <b/>
        <sz val="10"/>
        <color theme="0"/>
        <rFont val="Arial"/>
        <family val="2"/>
      </rPr>
      <t xml:space="preserve"> days to pay.  Bidder shall not leave early pay incentive unfilled or blank, but may enter 0 if warranted.  
The early pay incentive basis points shall only go out to one decimal place at most.</t>
    </r>
  </si>
  <si>
    <r>
      <t>For the purposes of this example, the early pay incentive basis points is .5 per</t>
    </r>
    <r>
      <rPr>
        <b/>
        <sz val="11"/>
        <color rgb="FFFF0000"/>
        <rFont val="Calibri"/>
        <family val="2"/>
        <scheme val="minor"/>
      </rPr>
      <t xml:space="preserve"> file turn </t>
    </r>
    <r>
      <rPr>
        <b/>
        <sz val="11"/>
        <color theme="1"/>
        <rFont val="Calibri"/>
        <family val="2"/>
        <scheme val="minor"/>
      </rPr>
      <t>day being used in Column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</si>
</sst>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0.0"/>
    <numFmt numFmtId="166" formatCode="&quot;$&quot;#,##0"/>
  </numFmts>
  <fonts count="3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name val="Arial"/>
      <family val="2"/>
    </font>
    <font>
      <b/>
      <sz val="10"/>
      <name val="Arial"/>
      <family val="2"/>
    </font>
    <font>
      <u/>
      <sz val="11"/>
      <color theme="10"/>
      <name val="Calibri"/>
      <family val="2"/>
      <scheme val="minor"/>
    </font>
    <font>
      <b/>
      <sz val="18"/>
      <name val="Arial"/>
      <family val="2"/>
    </font>
    <font>
      <b/>
      <sz val="16"/>
      <color theme="1"/>
      <name val="Arial"/>
      <family val="2"/>
    </font>
    <font>
      <b/>
      <i/>
      <sz val="16"/>
      <color theme="1"/>
      <name val="Arial"/>
      <family val="2"/>
    </font>
    <font>
      <sz val="11"/>
      <name val="Arial"/>
      <family val="2"/>
    </font>
    <font>
      <sz val="11"/>
      <color theme="1"/>
      <name val="Arial"/>
      <family val="2"/>
    </font>
    <font>
      <b/>
      <sz val="16"/>
      <name val="Arial"/>
      <family val="2"/>
    </font>
    <font>
      <b/>
      <sz val="12"/>
      <name val="Arial"/>
      <family val="2"/>
    </font>
    <font>
      <b/>
      <i/>
      <sz val="12"/>
      <name val="Arial"/>
      <family val="2"/>
    </font>
    <font>
      <b/>
      <sz val="10"/>
      <color theme="0"/>
      <name val="Arial"/>
      <family val="2"/>
    </font>
    <font>
      <sz val="10"/>
      <color theme="1"/>
      <name val="Calibri"/>
      <family val="2"/>
      <scheme val="minor"/>
    </font>
    <font>
      <u/>
      <sz val="10"/>
      <color theme="10"/>
      <name val="Arial"/>
      <family val="2"/>
    </font>
    <font>
      <b/>
      <sz val="10"/>
      <color theme="1"/>
      <name val="Calibri"/>
      <family val="2"/>
      <scheme val="minor"/>
    </font>
    <font>
      <sz val="10"/>
      <color theme="1"/>
      <name val="Arial"/>
      <family val="2"/>
    </font>
    <font>
      <b/>
      <sz val="10"/>
      <color rgb="FFFFFF00"/>
      <name val="Arial"/>
      <family val="2"/>
    </font>
    <font>
      <b/>
      <u/>
      <sz val="12"/>
      <color theme="1"/>
      <name val="Calibri"/>
      <family val="2"/>
      <scheme val="minor"/>
    </font>
    <font>
      <b/>
      <sz val="12"/>
      <color rgb="FFFF0000"/>
      <name val="Arial"/>
      <family val="2"/>
    </font>
    <font>
      <sz val="10"/>
      <color rgb="FFFF0000"/>
      <name val="Arial"/>
      <family val="2"/>
    </font>
    <font>
      <b/>
      <sz val="18"/>
      <color rgb="FFFF0000"/>
      <name val="Arial"/>
      <family val="2"/>
    </font>
    <font>
      <b/>
      <sz val="14"/>
      <color rgb="FFFF0000"/>
      <name val="Calibri"/>
      <family val="2"/>
      <scheme val="minor"/>
    </font>
    <font>
      <sz val="11"/>
      <color rgb="FFFF0000"/>
      <name val="Calibri"/>
      <family val="2"/>
      <scheme val="minor"/>
    </font>
    <font>
      <b/>
      <sz val="10"/>
      <color rgb="FFFF0000"/>
      <name val="Calibri"/>
      <family val="2"/>
      <scheme val="minor"/>
    </font>
    <font>
      <b/>
      <sz val="10"/>
      <color rgb="FFFF0000"/>
      <name val="Arial"/>
      <family val="2"/>
    </font>
    <font>
      <b/>
      <sz val="11"/>
      <color rgb="FFFF000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rgb="FFD6DCE4"/>
        <bgColor indexed="64"/>
      </patternFill>
    </fill>
    <fill>
      <patternFill patternType="solid">
        <fgColor theme="0" tint="-0.14999847407452621"/>
        <bgColor indexed="64"/>
      </patternFill>
    </fill>
    <fill>
      <patternFill patternType="solid">
        <fgColor theme="0"/>
        <bgColor indexed="64"/>
      </patternFill>
    </fill>
    <fill>
      <patternFill patternType="solid">
        <fgColor rgb="FFFFFF8F"/>
        <bgColor indexed="64"/>
      </patternFill>
    </fill>
    <fill>
      <patternFill patternType="solid">
        <fgColor theme="7" tint="0.79998168889431442"/>
        <bgColor indexed="64"/>
      </patternFill>
    </fill>
  </fills>
  <borders count="20">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3">
    <xf numFmtId="0" fontId="0" fillId="0" borderId="0"/>
    <xf numFmtId="0" fontId="4" fillId="0" borderId="0">
      <alignment wrapText="1"/>
    </xf>
    <xf numFmtId="0" fontId="6" fillId="0" borderId="0" applyNumberFormat="0" applyFill="0" applyBorder="0" applyAlignment="0" applyProtection="0"/>
  </cellStyleXfs>
  <cellXfs count="121">
    <xf numFmtId="0" fontId="0" fillId="0" borderId="0" xfId="0"/>
    <xf numFmtId="0" fontId="0" fillId="7" borderId="0" xfId="0" applyFill="1"/>
    <xf numFmtId="0" fontId="1" fillId="7" borderId="0" xfId="0" applyFont="1" applyFill="1"/>
    <xf numFmtId="0" fontId="0" fillId="7" borderId="14" xfId="0" applyFill="1" applyBorder="1" applyAlignment="1">
      <alignment horizontal="center" vertical="center"/>
    </xf>
    <xf numFmtId="0" fontId="0" fillId="7" borderId="14"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7" borderId="14" xfId="0" applyFill="1" applyBorder="1" applyAlignment="1">
      <alignment horizontal="center"/>
    </xf>
    <xf numFmtId="6" fontId="0" fillId="7" borderId="14" xfId="0" applyNumberFormat="1" applyFill="1" applyBorder="1" applyAlignment="1">
      <alignment horizontal="center"/>
    </xf>
    <xf numFmtId="166" fontId="0" fillId="7" borderId="14" xfId="0" applyNumberFormat="1" applyFill="1" applyBorder="1" applyAlignment="1">
      <alignment horizontal="center"/>
    </xf>
    <xf numFmtId="3" fontId="0" fillId="7" borderId="14" xfId="0" applyNumberFormat="1" applyFill="1" applyBorder="1" applyAlignment="1">
      <alignment horizontal="center"/>
    </xf>
    <xf numFmtId="6" fontId="1" fillId="7" borderId="0" xfId="0" applyNumberFormat="1" applyFont="1" applyFill="1" applyAlignment="1">
      <alignment horizontal="center"/>
    </xf>
    <xf numFmtId="6" fontId="0" fillId="7" borderId="0" xfId="0" applyNumberFormat="1" applyFill="1"/>
    <xf numFmtId="164" fontId="1" fillId="7" borderId="0" xfId="0" applyNumberFormat="1" applyFont="1" applyFill="1" applyAlignment="1">
      <alignment horizontal="center"/>
    </xf>
    <xf numFmtId="0" fontId="1" fillId="3" borderId="14" xfId="0" applyFont="1" applyFill="1" applyBorder="1" applyAlignment="1">
      <alignment horizontal="center" vertical="center" wrapText="1"/>
    </xf>
    <xf numFmtId="164" fontId="1" fillId="3" borderId="14" xfId="0" applyNumberFormat="1" applyFont="1" applyFill="1" applyBorder="1" applyAlignment="1">
      <alignment horizontal="center"/>
    </xf>
    <xf numFmtId="0" fontId="0" fillId="0" borderId="0" xfId="0" applyFill="1"/>
    <xf numFmtId="0" fontId="1" fillId="7" borderId="0" xfId="0" applyFont="1" applyFill="1" applyAlignment="1"/>
    <xf numFmtId="0" fontId="0" fillId="0" borderId="0" xfId="0" applyProtection="1">
      <protection hidden="1"/>
    </xf>
    <xf numFmtId="0" fontId="0" fillId="0" borderId="14" xfId="0" applyFill="1" applyBorder="1" applyAlignment="1">
      <alignment horizontal="center" vertical="center" wrapText="1"/>
    </xf>
    <xf numFmtId="165" fontId="16" fillId="2" borderId="14" xfId="0" applyNumberFormat="1" applyFont="1" applyFill="1" applyBorder="1" applyAlignment="1" applyProtection="1">
      <alignment horizontal="center"/>
      <protection locked="0"/>
    </xf>
    <xf numFmtId="0" fontId="16" fillId="0" borderId="0" xfId="0" applyFont="1" applyAlignment="1" applyProtection="1">
      <alignment horizontal="center"/>
    </xf>
    <xf numFmtId="0" fontId="16" fillId="0" borderId="0" xfId="0" applyFont="1" applyProtection="1"/>
    <xf numFmtId="0" fontId="0" fillId="0" borderId="0" xfId="0" applyProtection="1"/>
    <xf numFmtId="0" fontId="0" fillId="0" borderId="0" xfId="0" applyAlignment="1" applyProtection="1">
      <alignment horizontal="center"/>
    </xf>
    <xf numFmtId="0" fontId="16" fillId="0" borderId="0" xfId="0" applyFont="1" applyFill="1" applyBorder="1" applyProtection="1"/>
    <xf numFmtId="0" fontId="16" fillId="0" borderId="14" xfId="0" applyFont="1" applyBorder="1" applyAlignment="1" applyProtection="1">
      <alignment horizontal="center"/>
    </xf>
    <xf numFmtId="0" fontId="16" fillId="0" borderId="0" xfId="0" applyFont="1" applyBorder="1" applyProtection="1"/>
    <xf numFmtId="6" fontId="16" fillId="0" borderId="0" xfId="0" applyNumberFormat="1" applyFont="1" applyFill="1" applyBorder="1" applyAlignment="1" applyProtection="1">
      <alignment horizontal="center"/>
    </xf>
    <xf numFmtId="165" fontId="16" fillId="0" borderId="0" xfId="0" applyNumberFormat="1" applyFont="1" applyFill="1" applyBorder="1" applyAlignment="1" applyProtection="1"/>
    <xf numFmtId="6" fontId="16" fillId="0" borderId="14" xfId="0" applyNumberFormat="1" applyFont="1" applyBorder="1" applyAlignment="1" applyProtection="1">
      <alignment horizontal="center"/>
    </xf>
    <xf numFmtId="0" fontId="16" fillId="0" borderId="0" xfId="0" applyFont="1" applyFill="1" applyProtection="1"/>
    <xf numFmtId="165" fontId="16" fillId="0" borderId="0" xfId="0" applyNumberFormat="1" applyFont="1" applyFill="1" applyBorder="1" applyAlignment="1" applyProtection="1">
      <alignment wrapText="1"/>
    </xf>
    <xf numFmtId="0" fontId="16" fillId="0" borderId="14" xfId="0" applyFont="1" applyBorder="1" applyProtection="1"/>
    <xf numFmtId="10" fontId="16" fillId="0" borderId="0" xfId="0" applyNumberFormat="1" applyFont="1" applyFill="1" applyBorder="1" applyAlignment="1" applyProtection="1">
      <alignment horizontal="center"/>
    </xf>
    <xf numFmtId="10" fontId="0" fillId="0" borderId="0" xfId="0" applyNumberFormat="1" applyAlignment="1" applyProtection="1">
      <alignment horizontal="center"/>
    </xf>
    <xf numFmtId="9" fontId="16" fillId="0" borderId="0" xfId="0" applyNumberFormat="1" applyFont="1" applyFill="1" applyBorder="1" applyAlignment="1" applyProtection="1">
      <alignment horizontal="center"/>
    </xf>
    <xf numFmtId="0" fontId="16" fillId="6" borderId="14" xfId="0" applyFont="1" applyFill="1" applyBorder="1" applyAlignment="1" applyProtection="1">
      <alignment horizontal="center"/>
    </xf>
    <xf numFmtId="0" fontId="16" fillId="0" borderId="0" xfId="0" applyFont="1" applyFill="1" applyBorder="1" applyAlignment="1" applyProtection="1"/>
    <xf numFmtId="0" fontId="5" fillId="0" borderId="0" xfId="1" applyFont="1" applyBorder="1" applyAlignment="1" applyProtection="1">
      <alignment horizontal="left" vertical="center"/>
    </xf>
    <xf numFmtId="0" fontId="17" fillId="0" borderId="0" xfId="2" applyFont="1" applyFill="1" applyBorder="1" applyAlignment="1" applyProtection="1">
      <alignment horizontal="center" vertical="center"/>
    </xf>
    <xf numFmtId="0" fontId="18" fillId="0" borderId="2" xfId="0" applyFont="1" applyBorder="1" applyAlignment="1" applyProtection="1">
      <alignment horizontal="center"/>
    </xf>
    <xf numFmtId="0" fontId="18" fillId="0" borderId="3" xfId="0" applyFont="1" applyBorder="1" applyAlignment="1" applyProtection="1">
      <alignment horizontal="center"/>
    </xf>
    <xf numFmtId="0" fontId="16" fillId="0" borderId="4" xfId="0" applyFont="1" applyBorder="1" applyAlignment="1" applyProtection="1">
      <alignment horizontal="center"/>
    </xf>
    <xf numFmtId="0" fontId="16" fillId="0" borderId="5" xfId="0" applyFont="1" applyBorder="1" applyAlignment="1" applyProtection="1">
      <alignment horizontal="center"/>
    </xf>
    <xf numFmtId="0" fontId="16" fillId="0" borderId="0" xfId="0" applyFont="1" applyBorder="1" applyAlignment="1" applyProtection="1">
      <alignment horizontal="center"/>
    </xf>
    <xf numFmtId="0" fontId="16" fillId="0" borderId="6" xfId="0" applyFont="1" applyBorder="1" applyAlignment="1" applyProtection="1">
      <alignment horizontal="center"/>
    </xf>
    <xf numFmtId="0" fontId="18" fillId="0" borderId="5" xfId="0" applyFont="1" applyBorder="1" applyAlignment="1" applyProtection="1">
      <alignment horizontal="center"/>
    </xf>
    <xf numFmtId="164" fontId="16" fillId="0" borderId="0" xfId="0" applyNumberFormat="1" applyFont="1" applyFill="1" applyBorder="1" applyAlignment="1" applyProtection="1">
      <alignment horizontal="center"/>
    </xf>
    <xf numFmtId="164" fontId="16" fillId="0" borderId="0" xfId="0" applyNumberFormat="1" applyFont="1" applyBorder="1" applyAlignment="1" applyProtection="1">
      <alignment horizontal="center"/>
    </xf>
    <xf numFmtId="164" fontId="16" fillId="0" borderId="1" xfId="0" applyNumberFormat="1" applyFont="1" applyBorder="1" applyAlignment="1" applyProtection="1">
      <alignment horizontal="center"/>
    </xf>
    <xf numFmtId="0" fontId="16" fillId="0" borderId="6" xfId="0" applyFont="1" applyBorder="1" applyAlignment="1" applyProtection="1">
      <alignment horizontal="left"/>
    </xf>
    <xf numFmtId="0" fontId="16" fillId="0" borderId="6" xfId="0" applyFont="1" applyFill="1" applyBorder="1" applyAlignment="1" applyProtection="1">
      <alignment horizontal="left"/>
    </xf>
    <xf numFmtId="0" fontId="18" fillId="0" borderId="19" xfId="0" applyFont="1" applyBorder="1" applyAlignment="1" applyProtection="1">
      <alignment horizontal="center"/>
    </xf>
    <xf numFmtId="0" fontId="18" fillId="0" borderId="1" xfId="0" applyFont="1" applyBorder="1" applyAlignment="1" applyProtection="1">
      <alignment horizontal="center"/>
    </xf>
    <xf numFmtId="164" fontId="18" fillId="0" borderId="0" xfId="0" applyNumberFormat="1" applyFont="1" applyBorder="1" applyAlignment="1" applyProtection="1">
      <alignment horizontal="center"/>
    </xf>
    <xf numFmtId="0" fontId="18" fillId="0" borderId="6" xfId="0" applyFont="1" applyBorder="1" applyAlignment="1" applyProtection="1">
      <alignment horizontal="left"/>
    </xf>
    <xf numFmtId="164" fontId="18" fillId="0" borderId="1" xfId="0" applyNumberFormat="1" applyFont="1" applyBorder="1" applyAlignment="1" applyProtection="1">
      <alignment horizontal="center"/>
    </xf>
    <xf numFmtId="0" fontId="16" fillId="0" borderId="7" xfId="0" applyFont="1" applyBorder="1" applyAlignment="1" applyProtection="1">
      <alignment horizontal="center"/>
    </xf>
    <xf numFmtId="0" fontId="16" fillId="0" borderId="8" xfId="0" applyFont="1" applyBorder="1" applyAlignment="1" applyProtection="1">
      <alignment horizontal="center"/>
    </xf>
    <xf numFmtId="164" fontId="16" fillId="0" borderId="8" xfId="0" applyNumberFormat="1" applyFont="1" applyBorder="1" applyAlignment="1" applyProtection="1">
      <alignment horizontal="center"/>
    </xf>
    <xf numFmtId="0" fontId="16" fillId="0" borderId="9" xfId="0" applyFont="1" applyBorder="1" applyAlignment="1" applyProtection="1">
      <alignment horizontal="center"/>
    </xf>
    <xf numFmtId="164" fontId="15" fillId="0" borderId="0" xfId="0" applyNumberFormat="1" applyFont="1" applyFill="1" applyBorder="1" applyAlignment="1" applyProtection="1">
      <alignment vertical="center" wrapText="1"/>
    </xf>
    <xf numFmtId="0" fontId="16" fillId="0" borderId="0" xfId="0" applyFont="1" applyFill="1" applyAlignment="1" applyProtection="1">
      <alignment horizontal="center"/>
    </xf>
    <xf numFmtId="0" fontId="2" fillId="0" borderId="0" xfId="0" applyFont="1" applyAlignment="1" applyProtection="1">
      <alignment horizontal="left"/>
    </xf>
    <xf numFmtId="0" fontId="16" fillId="0" borderId="0" xfId="0" applyFont="1" applyFill="1" applyBorder="1" applyAlignment="1" applyProtection="1">
      <alignment horizontal="center"/>
    </xf>
    <xf numFmtId="0" fontId="3" fillId="0" borderId="0" xfId="0" applyFont="1" applyProtection="1"/>
    <xf numFmtId="0" fontId="2" fillId="0" borderId="0" xfId="0" applyFont="1" applyProtection="1"/>
    <xf numFmtId="0" fontId="3" fillId="0" borderId="0" xfId="0" applyFont="1" applyAlignment="1" applyProtection="1">
      <alignment horizontal="center"/>
    </xf>
    <xf numFmtId="0" fontId="2" fillId="0" borderId="0" xfId="0" applyFont="1" applyFill="1" applyBorder="1" applyAlignment="1" applyProtection="1"/>
    <xf numFmtId="0" fontId="18" fillId="0" borderId="14"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0" xfId="0" applyFont="1" applyFill="1" applyBorder="1" applyAlignment="1" applyProtection="1">
      <alignment vertical="center" wrapText="1"/>
    </xf>
    <xf numFmtId="0" fontId="16" fillId="0" borderId="0" xfId="0" applyFont="1" applyAlignment="1" applyProtection="1">
      <alignment vertical="center"/>
    </xf>
    <xf numFmtId="0" fontId="18" fillId="0" borderId="14" xfId="0" applyFont="1" applyBorder="1" applyAlignment="1" applyProtection="1">
      <alignment horizontal="center" vertical="center"/>
    </xf>
    <xf numFmtId="0" fontId="5" fillId="0" borderId="14" xfId="1" applyFont="1" applyBorder="1" applyAlignment="1" applyProtection="1">
      <alignment horizontal="left" vertical="center"/>
    </xf>
    <xf numFmtId="164" fontId="16" fillId="8" borderId="14" xfId="0" applyNumberFormat="1" applyFont="1" applyFill="1" applyBorder="1" applyAlignment="1" applyProtection="1">
      <alignment horizontal="center"/>
      <protection locked="0"/>
    </xf>
    <xf numFmtId="165" fontId="16" fillId="2" borderId="14" xfId="0" applyNumberFormat="1" applyFont="1" applyFill="1" applyBorder="1" applyAlignment="1" applyProtection="1">
      <alignment horizontal="center"/>
      <protection locked="0"/>
    </xf>
    <xf numFmtId="0" fontId="12" fillId="5" borderId="16" xfId="0" applyFont="1" applyFill="1" applyBorder="1" applyAlignment="1" applyProtection="1">
      <alignment horizontal="left"/>
      <protection hidden="1"/>
    </xf>
    <xf numFmtId="0" fontId="12" fillId="5" borderId="17" xfId="0" applyFont="1" applyFill="1" applyBorder="1" applyAlignment="1" applyProtection="1">
      <alignment horizontal="left"/>
      <protection hidden="1"/>
    </xf>
    <xf numFmtId="0" fontId="12" fillId="5" borderId="18" xfId="0" applyFont="1" applyFill="1" applyBorder="1" applyAlignment="1" applyProtection="1">
      <alignment horizontal="left"/>
      <protection hidden="1"/>
    </xf>
    <xf numFmtId="0" fontId="19" fillId="0" borderId="16" xfId="0" applyFont="1" applyBorder="1" applyAlignment="1" applyProtection="1">
      <alignment horizontal="left" vertical="center" wrapText="1"/>
      <protection hidden="1"/>
    </xf>
    <xf numFmtId="0" fontId="19" fillId="0" borderId="17" xfId="0" applyFont="1" applyBorder="1" applyAlignment="1" applyProtection="1">
      <alignment horizontal="left" vertical="center" wrapText="1"/>
      <protection hidden="1"/>
    </xf>
    <xf numFmtId="0" fontId="19" fillId="0" borderId="18" xfId="0" applyFont="1" applyBorder="1" applyAlignment="1" applyProtection="1">
      <alignment horizontal="left" vertical="center" wrapText="1"/>
      <protection hidden="1"/>
    </xf>
    <xf numFmtId="49" fontId="7" fillId="0" borderId="0" xfId="0" applyNumberFormat="1" applyFont="1" applyAlignment="1" applyProtection="1">
      <alignment horizontal="center" vertical="center" wrapText="1"/>
      <protection hidden="1"/>
    </xf>
    <xf numFmtId="0" fontId="8" fillId="5" borderId="16" xfId="0" applyFont="1" applyFill="1" applyBorder="1" applyAlignment="1" applyProtection="1">
      <alignment horizontal="left" vertical="center"/>
      <protection hidden="1"/>
    </xf>
    <xf numFmtId="0" fontId="8" fillId="5" borderId="17" xfId="0" applyFont="1" applyFill="1" applyBorder="1" applyAlignment="1" applyProtection="1">
      <alignment horizontal="left" vertical="center"/>
      <protection hidden="1"/>
    </xf>
    <xf numFmtId="0" fontId="8" fillId="5" borderId="18"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wrapText="1"/>
      <protection hidden="1"/>
    </xf>
    <xf numFmtId="0" fontId="10" fillId="0" borderId="9"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9" xfId="0" applyFont="1" applyFill="1" applyBorder="1" applyAlignment="1" applyProtection="1">
      <alignment horizontal="left" vertical="center" wrapText="1"/>
      <protection hidden="1"/>
    </xf>
    <xf numFmtId="0" fontId="18" fillId="9" borderId="0" xfId="0" applyFont="1" applyFill="1" applyAlignment="1" applyProtection="1">
      <alignment horizontal="center"/>
    </xf>
    <xf numFmtId="165" fontId="16" fillId="2" borderId="14" xfId="0" applyNumberFormat="1" applyFont="1" applyFill="1" applyBorder="1" applyAlignment="1" applyProtection="1">
      <alignment horizontal="center"/>
      <protection locked="0"/>
    </xf>
    <xf numFmtId="0" fontId="18" fillId="0" borderId="14" xfId="0" applyFont="1" applyBorder="1" applyAlignment="1" applyProtection="1">
      <alignment horizontal="center" vertical="center" wrapText="1"/>
    </xf>
    <xf numFmtId="165" fontId="16" fillId="6" borderId="14" xfId="0" applyNumberFormat="1" applyFont="1" applyFill="1" applyBorder="1" applyAlignment="1" applyProtection="1">
      <alignment horizontal="center"/>
    </xf>
    <xf numFmtId="0" fontId="2" fillId="3" borderId="14" xfId="0" applyFont="1" applyFill="1" applyBorder="1" applyAlignment="1" applyProtection="1">
      <alignment horizontal="center" vertical="center" wrapText="1"/>
    </xf>
    <xf numFmtId="0" fontId="16" fillId="0" borderId="11" xfId="0" applyFont="1" applyBorder="1" applyAlignment="1" applyProtection="1">
      <alignment horizontal="left" wrapText="1"/>
    </xf>
    <xf numFmtId="0" fontId="16" fillId="0" borderId="13" xfId="0" applyFont="1" applyBorder="1" applyAlignment="1" applyProtection="1">
      <alignment horizontal="left" wrapText="1"/>
    </xf>
    <xf numFmtId="0" fontId="16" fillId="0" borderId="12" xfId="0" applyFont="1" applyBorder="1" applyAlignment="1" applyProtection="1">
      <alignment horizontal="left" wrapText="1"/>
    </xf>
    <xf numFmtId="0" fontId="16" fillId="8" borderId="14" xfId="0" applyFont="1" applyFill="1" applyBorder="1" applyAlignment="1" applyProtection="1">
      <alignment horizontal="left" vertical="top" wrapText="1"/>
      <protection locked="0"/>
    </xf>
    <xf numFmtId="49" fontId="13" fillId="0" borderId="0" xfId="0" applyNumberFormat="1" applyFont="1" applyBorder="1" applyAlignment="1" applyProtection="1">
      <alignment horizontal="center" vertical="center" wrapText="1"/>
    </xf>
    <xf numFmtId="0" fontId="15" fillId="4" borderId="0"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0"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4" fillId="0" borderId="0" xfId="1" applyAlignment="1" applyProtection="1">
      <alignment horizontal="left" vertical="top" wrapText="1"/>
    </xf>
    <xf numFmtId="0" fontId="5" fillId="2" borderId="14" xfId="1" applyFont="1" applyFill="1" applyBorder="1" applyAlignment="1" applyProtection="1">
      <alignment horizontal="center" vertical="center"/>
      <protection locked="0"/>
    </xf>
    <xf numFmtId="0" fontId="17" fillId="2" borderId="14" xfId="2" applyFont="1" applyFill="1" applyBorder="1" applyAlignment="1" applyProtection="1">
      <alignment horizontal="center" vertical="center"/>
      <protection locked="0"/>
    </xf>
    <xf numFmtId="164" fontId="15" fillId="4" borderId="13" xfId="0" applyNumberFormat="1" applyFont="1" applyFill="1" applyBorder="1" applyAlignment="1" applyProtection="1">
      <alignment horizontal="left" vertical="center" wrapText="1"/>
    </xf>
    <xf numFmtId="164" fontId="15" fillId="4" borderId="0" xfId="0" applyNumberFormat="1" applyFont="1" applyFill="1" applyBorder="1" applyAlignment="1" applyProtection="1">
      <alignment horizontal="left" vertical="center" wrapText="1"/>
    </xf>
    <xf numFmtId="164" fontId="20" fillId="4" borderId="0" xfId="0" applyNumberFormat="1" applyFont="1" applyFill="1" applyBorder="1" applyAlignment="1" applyProtection="1">
      <alignment horizontal="left" vertical="center" wrapText="1"/>
    </xf>
    <xf numFmtId="0" fontId="2" fillId="7" borderId="0" xfId="0" applyFont="1" applyFill="1" applyAlignment="1">
      <alignment horizontal="center" wrapText="1"/>
    </xf>
    <xf numFmtId="0" fontId="2" fillId="7" borderId="0" xfId="0" applyFont="1" applyFill="1" applyAlignment="1">
      <alignment horizontal="center"/>
    </xf>
    <xf numFmtId="0" fontId="1" fillId="7" borderId="15" xfId="0" applyFont="1" applyFill="1" applyBorder="1" applyAlignment="1">
      <alignment horizontal="right" indent="1"/>
    </xf>
    <xf numFmtId="0" fontId="1" fillId="7" borderId="0" xfId="0" applyFont="1" applyFill="1" applyAlignment="1">
      <alignment horizontal="left"/>
    </xf>
    <xf numFmtId="0" fontId="1" fillId="0" borderId="0" xfId="0" applyFont="1" applyFill="1" applyAlignment="1">
      <alignment horizontal="left"/>
    </xf>
    <xf numFmtId="0" fontId="1" fillId="7" borderId="14" xfId="0" applyFont="1" applyFill="1" applyBorder="1" applyAlignment="1">
      <alignment horizontal="left"/>
    </xf>
    <xf numFmtId="0" fontId="0" fillId="7" borderId="14" xfId="0" applyFill="1" applyBorder="1" applyAlignment="1">
      <alignment horizontal="center" vertical="center"/>
    </xf>
  </cellXfs>
  <cellStyles count="3">
    <cellStyle name="Hyperlink" xfId="2" builtinId="8"/>
    <cellStyle name="Normal" xfId="0" builtinId="0"/>
    <cellStyle name="Normal_WS7884-CostBreakdown-Draft-v04" xfId="1" xr:uid="{BFDFC6FE-B8BD-4973-A037-9D7F024F76D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8FE00"/>
      <color rgb="FFFFFF8F"/>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70660-9390-4AE7-893C-24AB46F08D61}">
  <sheetPr>
    <pageSetUpPr fitToPage="1"/>
  </sheetPr>
  <dimension ref="B1:D7"/>
  <sheetViews>
    <sheetView showGridLines="0" tabSelected="1" zoomScaleNormal="100" workbookViewId="0">
      <selection activeCell="B1" sqref="B1:D1"/>
    </sheetView>
  </sheetViews>
  <sheetFormatPr defaultColWidth="8.7109375" defaultRowHeight="15" x14ac:dyDescent="0.25"/>
  <cols>
    <col min="1" max="1" width="3.7109375" style="17" customWidth="1"/>
    <col min="2" max="2" width="15.140625" style="17" customWidth="1"/>
    <col min="3" max="3" width="30.140625" style="17" customWidth="1"/>
    <col min="4" max="4" width="94.42578125" style="17" customWidth="1"/>
    <col min="5" max="16384" width="8.7109375" style="17"/>
  </cols>
  <sheetData>
    <row r="1" spans="2:4" ht="99" customHeight="1" thickBot="1" x14ac:dyDescent="0.3">
      <c r="B1" s="83" t="s">
        <v>77</v>
      </c>
      <c r="C1" s="83"/>
      <c r="D1" s="83"/>
    </row>
    <row r="2" spans="2:4" ht="21" thickBot="1" x14ac:dyDescent="0.3">
      <c r="B2" s="84" t="s">
        <v>23</v>
      </c>
      <c r="C2" s="85"/>
      <c r="D2" s="86"/>
    </row>
    <row r="3" spans="2:4" ht="195.75" customHeight="1" thickBot="1" x14ac:dyDescent="0.3">
      <c r="B3" s="87" t="s">
        <v>78</v>
      </c>
      <c r="C3" s="88"/>
      <c r="D3" s="89"/>
    </row>
    <row r="4" spans="2:4" ht="21" thickBot="1" x14ac:dyDescent="0.35">
      <c r="B4" s="77" t="s">
        <v>26</v>
      </c>
      <c r="C4" s="78"/>
      <c r="D4" s="79"/>
    </row>
    <row r="5" spans="2:4" ht="208.5" customHeight="1" thickBot="1" x14ac:dyDescent="0.3">
      <c r="B5" s="87" t="s">
        <v>79</v>
      </c>
      <c r="C5" s="90"/>
      <c r="D5" s="91"/>
    </row>
    <row r="6" spans="2:4" ht="21" thickBot="1" x14ac:dyDescent="0.35">
      <c r="B6" s="77" t="s">
        <v>30</v>
      </c>
      <c r="C6" s="78"/>
      <c r="D6" s="79"/>
    </row>
    <row r="7" spans="2:4" ht="40.700000000000003" customHeight="1" thickBot="1" x14ac:dyDescent="0.3">
      <c r="B7" s="80" t="s">
        <v>52</v>
      </c>
      <c r="C7" s="81"/>
      <c r="D7" s="82"/>
    </row>
  </sheetData>
  <sheetProtection algorithmName="SHA-512" hashValue="7EwXbExvYfb2iEzL7GV+BBiUyuxp52ukY/AmrXhcN6uSXhdQnaEVYCU7A8y58zs6muxE9ZGUnIGu0rS6xdVYKg==" saltValue="jCGBtjEPVamp9j2FIKPnLw==" spinCount="100000" sheet="1" objects="1" scenarios="1"/>
  <mergeCells count="7">
    <mergeCell ref="B6:D6"/>
    <mergeCell ref="B7:D7"/>
    <mergeCell ref="B1:D1"/>
    <mergeCell ref="B2:D2"/>
    <mergeCell ref="B3:D3"/>
    <mergeCell ref="B4:D4"/>
    <mergeCell ref="B5:D5"/>
  </mergeCells>
  <printOptions horizontalCentered="1" verticalCentered="1"/>
  <pageMargins left="0.7" right="0.7" top="0.75" bottom="0.75" header="0.3" footer="0.3"/>
  <pageSetup scale="85" orientation="landscape" r:id="rId1"/>
  <headerFooter>
    <oddHeader>&amp;R&amp;"Arial,Regular"&amp;10&amp;A
Group 79008 - Purchasing, Travel, and NET Card Services</oddHeader>
    <oddFooter>&amp;L&amp;"Arial,Regular"&amp;10&amp;F&amp;R&amp;"Arial,Regular"&amp;10Page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44EAD-E4A0-47A6-AE63-E00C346CACBE}">
  <sheetPr>
    <pageSetUpPr fitToPage="1"/>
  </sheetPr>
  <dimension ref="B1:M190"/>
  <sheetViews>
    <sheetView showGridLines="0" zoomScale="98" zoomScaleNormal="98" workbookViewId="0">
      <selection activeCell="F7" sqref="F7"/>
    </sheetView>
  </sheetViews>
  <sheetFormatPr defaultColWidth="8.7109375" defaultRowHeight="15" x14ac:dyDescent="0.25"/>
  <cols>
    <col min="1" max="1" width="1.85546875" style="22" customWidth="1"/>
    <col min="2" max="2" width="24.85546875" style="23" customWidth="1"/>
    <col min="3" max="3" width="16.85546875" style="22" customWidth="1"/>
    <col min="4" max="4" width="17.7109375" style="22" customWidth="1"/>
    <col min="5" max="5" width="14.5703125" style="22" customWidth="1"/>
    <col min="6" max="6" width="19.85546875" style="22" customWidth="1"/>
    <col min="7" max="7" width="70.7109375" style="22" customWidth="1"/>
    <col min="8" max="8" width="13.28515625" style="22" customWidth="1"/>
    <col min="9" max="9" width="23.28515625" style="22" customWidth="1"/>
    <col min="10" max="10" width="28.85546875" style="22" customWidth="1"/>
    <col min="11" max="11" width="8.7109375" style="22"/>
    <col min="12" max="12" width="39" style="22" customWidth="1"/>
    <col min="13" max="13" width="22.28515625" style="22" customWidth="1"/>
    <col min="14" max="16384" width="8.7109375" style="22"/>
  </cols>
  <sheetData>
    <row r="1" spans="2:13" ht="52.15" customHeight="1" x14ac:dyDescent="0.25">
      <c r="B1" s="101" t="s">
        <v>80</v>
      </c>
      <c r="C1" s="101"/>
      <c r="D1" s="101"/>
      <c r="E1" s="101"/>
      <c r="F1" s="101"/>
      <c r="G1" s="101"/>
    </row>
    <row r="2" spans="2:13" ht="96.75" customHeight="1" x14ac:dyDescent="0.25">
      <c r="B2" s="102" t="s">
        <v>61</v>
      </c>
      <c r="C2" s="102"/>
      <c r="D2" s="102"/>
      <c r="E2" s="102"/>
      <c r="F2" s="102"/>
      <c r="G2" s="102"/>
    </row>
    <row r="3" spans="2:13" x14ac:dyDescent="0.25">
      <c r="B3" s="108"/>
      <c r="C3" s="108"/>
    </row>
    <row r="4" spans="2:13" ht="20.25" customHeight="1" x14ac:dyDescent="0.25">
      <c r="B4" s="74" t="s">
        <v>19</v>
      </c>
      <c r="C4" s="109"/>
      <c r="D4" s="109"/>
      <c r="E4" s="21"/>
      <c r="F4" s="21"/>
      <c r="G4" s="21"/>
      <c r="H4" s="21"/>
      <c r="I4" s="21"/>
      <c r="J4" s="21"/>
      <c r="K4" s="21"/>
      <c r="L4" s="21"/>
      <c r="M4" s="21"/>
    </row>
    <row r="5" spans="2:13" ht="20.25" customHeight="1" x14ac:dyDescent="0.25">
      <c r="B5" s="74" t="s">
        <v>20</v>
      </c>
      <c r="C5" s="109"/>
      <c r="D5" s="109"/>
      <c r="E5" s="21"/>
      <c r="F5" s="21"/>
      <c r="G5" s="21"/>
      <c r="H5" s="21"/>
      <c r="I5" s="21"/>
      <c r="J5" s="21"/>
      <c r="K5" s="21"/>
      <c r="L5" s="21"/>
      <c r="M5" s="21"/>
    </row>
    <row r="6" spans="2:13" ht="20.25" customHeight="1" x14ac:dyDescent="0.25">
      <c r="B6" s="74" t="s">
        <v>50</v>
      </c>
      <c r="C6" s="109"/>
      <c r="D6" s="109"/>
      <c r="E6" s="21"/>
      <c r="F6" s="21"/>
      <c r="G6" s="21"/>
      <c r="H6" s="21"/>
      <c r="I6" s="21"/>
      <c r="J6" s="21"/>
      <c r="K6" s="21"/>
      <c r="L6" s="21"/>
      <c r="M6" s="21"/>
    </row>
    <row r="7" spans="2:13" ht="20.25" customHeight="1" x14ac:dyDescent="0.25">
      <c r="B7" s="74" t="s">
        <v>21</v>
      </c>
      <c r="C7" s="110"/>
      <c r="D7" s="110"/>
      <c r="E7" s="21"/>
      <c r="F7" s="21"/>
      <c r="G7" s="21"/>
      <c r="H7" s="21"/>
      <c r="I7" s="21"/>
      <c r="J7" s="21"/>
      <c r="K7" s="21"/>
      <c r="L7" s="21"/>
      <c r="M7" s="21"/>
    </row>
    <row r="8" spans="2:13" x14ac:dyDescent="0.25">
      <c r="B8" s="38"/>
      <c r="C8" s="39"/>
      <c r="D8" s="39"/>
      <c r="E8" s="21"/>
      <c r="F8" s="21"/>
      <c r="G8" s="21"/>
      <c r="H8" s="21"/>
      <c r="I8" s="21"/>
      <c r="J8" s="21"/>
      <c r="K8" s="21"/>
      <c r="L8" s="21"/>
      <c r="M8" s="21"/>
    </row>
    <row r="9" spans="2:13" ht="15.75" thickBot="1" x14ac:dyDescent="0.3">
      <c r="B9" s="20"/>
      <c r="C9" s="21"/>
      <c r="D9" s="21"/>
      <c r="E9" s="21"/>
      <c r="F9" s="21"/>
      <c r="G9" s="21"/>
      <c r="H9" s="21"/>
      <c r="I9" s="21"/>
      <c r="J9" s="21"/>
      <c r="K9" s="21"/>
      <c r="L9" s="21"/>
      <c r="M9" s="21"/>
    </row>
    <row r="10" spans="2:13" x14ac:dyDescent="0.25">
      <c r="B10" s="40" t="s">
        <v>0</v>
      </c>
      <c r="C10" s="41" t="s">
        <v>18</v>
      </c>
      <c r="D10" s="41" t="s">
        <v>16</v>
      </c>
      <c r="E10" s="41" t="s">
        <v>17</v>
      </c>
      <c r="F10" s="41" t="s">
        <v>2</v>
      </c>
      <c r="G10" s="42"/>
      <c r="H10" s="21"/>
      <c r="I10" s="21"/>
      <c r="J10" s="21"/>
      <c r="K10" s="21"/>
      <c r="L10" s="21"/>
      <c r="M10" s="21"/>
    </row>
    <row r="11" spans="2:13" x14ac:dyDescent="0.25">
      <c r="B11" s="43"/>
      <c r="C11" s="44"/>
      <c r="D11" s="44"/>
      <c r="E11" s="44"/>
      <c r="F11" s="44"/>
      <c r="G11" s="45"/>
      <c r="H11" s="21"/>
      <c r="I11" s="21"/>
      <c r="J11" s="21"/>
      <c r="K11" s="21"/>
      <c r="L11" s="21"/>
      <c r="M11" s="21"/>
    </row>
    <row r="12" spans="2:13" x14ac:dyDescent="0.25">
      <c r="B12" s="46" t="s">
        <v>1</v>
      </c>
      <c r="C12" s="47">
        <v>473701745.54000002</v>
      </c>
      <c r="D12" s="47">
        <v>43770442.950000003</v>
      </c>
      <c r="E12" s="47">
        <v>20250440.710000001</v>
      </c>
      <c r="F12" s="48">
        <f>SUM(C12:E12)</f>
        <v>537722629.20000005</v>
      </c>
      <c r="G12" s="45"/>
      <c r="H12" s="21"/>
      <c r="I12" s="21"/>
      <c r="J12" s="21"/>
      <c r="K12" s="21"/>
      <c r="L12" s="21"/>
      <c r="M12" s="21"/>
    </row>
    <row r="13" spans="2:13" x14ac:dyDescent="0.25">
      <c r="B13" s="46" t="s">
        <v>3</v>
      </c>
      <c r="C13" s="47">
        <v>17792133.260000002</v>
      </c>
      <c r="D13" s="47">
        <v>17653619.210000001</v>
      </c>
      <c r="E13" s="47">
        <v>5665.89</v>
      </c>
      <c r="F13" s="49">
        <f>SUM(C13:E13)</f>
        <v>35451418.359999999</v>
      </c>
      <c r="G13" s="45"/>
      <c r="H13" s="21"/>
      <c r="I13" s="21"/>
      <c r="J13" s="21"/>
      <c r="K13" s="21"/>
      <c r="L13" s="21"/>
      <c r="M13" s="21"/>
    </row>
    <row r="14" spans="2:13" x14ac:dyDescent="0.25">
      <c r="B14" s="43"/>
      <c r="C14" s="48"/>
      <c r="D14" s="48"/>
      <c r="E14" s="48"/>
      <c r="F14" s="48">
        <f>SUM(F12:F13)</f>
        <v>573174047.56000006</v>
      </c>
      <c r="G14" s="50" t="s">
        <v>4</v>
      </c>
      <c r="H14" s="21"/>
      <c r="I14" s="21"/>
      <c r="J14" s="21"/>
      <c r="K14" s="21"/>
      <c r="L14" s="21"/>
      <c r="M14" s="21"/>
    </row>
    <row r="15" spans="2:13" x14ac:dyDescent="0.25">
      <c r="B15" s="43"/>
      <c r="C15" s="44"/>
      <c r="D15" s="44"/>
      <c r="E15" s="44"/>
      <c r="F15" s="48">
        <f>F14/4</f>
        <v>143293511.89000002</v>
      </c>
      <c r="G15" s="50" t="s">
        <v>9</v>
      </c>
      <c r="H15" s="21"/>
      <c r="I15" s="21"/>
      <c r="J15" s="21"/>
      <c r="K15" s="21"/>
      <c r="L15" s="21"/>
      <c r="M15" s="21"/>
    </row>
    <row r="16" spans="2:13" x14ac:dyDescent="0.25">
      <c r="B16" s="43"/>
      <c r="C16" s="44"/>
      <c r="D16" s="44"/>
      <c r="E16" s="44"/>
      <c r="F16" s="48"/>
      <c r="G16" s="50"/>
      <c r="H16" s="21"/>
      <c r="I16" s="21"/>
      <c r="J16" s="21"/>
      <c r="K16" s="21"/>
      <c r="L16" s="21"/>
      <c r="M16" s="21"/>
    </row>
    <row r="17" spans="2:13" x14ac:dyDescent="0.25">
      <c r="B17" s="43"/>
      <c r="C17" s="44"/>
      <c r="D17" s="44"/>
      <c r="E17" s="44"/>
      <c r="F17" s="47">
        <f>F15*0.962349</f>
        <v>137898367.87382963</v>
      </c>
      <c r="G17" s="51" t="s">
        <v>53</v>
      </c>
      <c r="H17" s="30"/>
      <c r="I17" s="21"/>
      <c r="J17" s="21"/>
      <c r="K17" s="21"/>
      <c r="L17" s="21"/>
      <c r="M17" s="21"/>
    </row>
    <row r="18" spans="2:13" x14ac:dyDescent="0.25">
      <c r="B18" s="43"/>
      <c r="C18" s="44"/>
      <c r="D18" s="44"/>
      <c r="E18" s="44"/>
      <c r="F18" s="49">
        <f>F15*0.037651</f>
        <v>5395144.01617039</v>
      </c>
      <c r="G18" s="50" t="s">
        <v>54</v>
      </c>
      <c r="H18" s="21"/>
      <c r="I18" s="21"/>
      <c r="J18" s="21"/>
      <c r="K18" s="21"/>
      <c r="L18" s="21"/>
      <c r="M18" s="21"/>
    </row>
    <row r="19" spans="2:13" x14ac:dyDescent="0.25">
      <c r="B19" s="43"/>
      <c r="C19" s="44"/>
      <c r="D19" s="44"/>
      <c r="E19" s="44"/>
      <c r="F19" s="48">
        <f>SUM(F17:F18)</f>
        <v>143293511.89000002</v>
      </c>
      <c r="G19" s="45"/>
      <c r="H19" s="21"/>
      <c r="I19" s="21"/>
      <c r="J19" s="21"/>
      <c r="K19" s="21"/>
      <c r="L19" s="21"/>
      <c r="M19" s="21"/>
    </row>
    <row r="20" spans="2:13" x14ac:dyDescent="0.25">
      <c r="B20" s="43"/>
      <c r="C20" s="44"/>
      <c r="D20" s="44"/>
      <c r="E20" s="44"/>
      <c r="F20" s="48"/>
      <c r="G20" s="45"/>
      <c r="H20" s="21"/>
      <c r="I20" s="21"/>
      <c r="J20" s="21"/>
      <c r="K20" s="21"/>
      <c r="L20" s="21"/>
      <c r="M20" s="21"/>
    </row>
    <row r="21" spans="2:13" x14ac:dyDescent="0.25">
      <c r="B21" s="52" t="s">
        <v>55</v>
      </c>
      <c r="C21" s="53" t="s">
        <v>18</v>
      </c>
      <c r="D21" s="53" t="s">
        <v>16</v>
      </c>
      <c r="E21" s="53" t="s">
        <v>17</v>
      </c>
      <c r="F21" s="53" t="s">
        <v>2</v>
      </c>
      <c r="G21" s="45"/>
      <c r="H21" s="21"/>
      <c r="I21" s="21"/>
      <c r="J21" s="21"/>
      <c r="K21" s="21"/>
      <c r="L21" s="21"/>
      <c r="M21" s="21"/>
    </row>
    <row r="22" spans="2:13" x14ac:dyDescent="0.25">
      <c r="B22" s="43"/>
      <c r="C22" s="44"/>
      <c r="D22" s="44"/>
      <c r="E22" s="44"/>
      <c r="F22" s="44"/>
      <c r="G22" s="45"/>
      <c r="H22" s="30"/>
      <c r="I22" s="30"/>
      <c r="J22" s="30"/>
      <c r="K22" s="30"/>
      <c r="L22" s="30"/>
      <c r="M22" s="30"/>
    </row>
    <row r="23" spans="2:13" x14ac:dyDescent="0.25">
      <c r="B23" s="46" t="s">
        <v>55</v>
      </c>
      <c r="C23" s="47">
        <v>100644000</v>
      </c>
      <c r="D23" s="47">
        <v>0</v>
      </c>
      <c r="E23" s="47">
        <v>0</v>
      </c>
      <c r="F23" s="48">
        <f>SUM(C23:E23)</f>
        <v>100644000</v>
      </c>
      <c r="G23" s="45"/>
      <c r="H23" s="30"/>
      <c r="I23" s="30"/>
      <c r="J23" s="30"/>
      <c r="K23" s="30"/>
      <c r="L23" s="30"/>
      <c r="M23" s="30"/>
    </row>
    <row r="24" spans="2:13" x14ac:dyDescent="0.25">
      <c r="B24" s="43"/>
      <c r="C24" s="48"/>
      <c r="D24" s="48"/>
      <c r="E24" s="48"/>
      <c r="F24" s="48">
        <f>SUM(F23:F23)</f>
        <v>100644000</v>
      </c>
      <c r="G24" s="50" t="s">
        <v>59</v>
      </c>
      <c r="H24" s="30"/>
      <c r="I24" s="30"/>
      <c r="J24" s="30"/>
      <c r="K24" s="30"/>
      <c r="L24" s="30"/>
      <c r="M24" s="30"/>
    </row>
    <row r="25" spans="2:13" x14ac:dyDescent="0.25">
      <c r="B25" s="43"/>
      <c r="C25" s="44"/>
      <c r="D25" s="44"/>
      <c r="E25" s="44"/>
      <c r="F25" s="48">
        <f>F24/4</f>
        <v>25161000</v>
      </c>
      <c r="G25" s="50" t="s">
        <v>60</v>
      </c>
      <c r="H25" s="30"/>
      <c r="I25" s="30"/>
      <c r="J25" s="30"/>
      <c r="K25" s="30"/>
      <c r="L25" s="30"/>
      <c r="M25" s="30"/>
    </row>
    <row r="26" spans="2:13" x14ac:dyDescent="0.25">
      <c r="B26" s="43"/>
      <c r="C26" s="44"/>
      <c r="D26" s="44"/>
      <c r="E26" s="44"/>
      <c r="F26" s="48"/>
      <c r="G26" s="50"/>
      <c r="H26" s="30"/>
      <c r="I26" s="30"/>
      <c r="J26" s="30"/>
      <c r="K26" s="30"/>
      <c r="L26" s="30"/>
      <c r="M26" s="30"/>
    </row>
    <row r="27" spans="2:13" x14ac:dyDescent="0.25">
      <c r="B27" s="43"/>
      <c r="C27" s="44"/>
      <c r="D27" s="44"/>
      <c r="E27" s="44"/>
      <c r="F27" s="47">
        <f>F25*0.556556</f>
        <v>14003505.516000001</v>
      </c>
      <c r="G27" s="51" t="s">
        <v>56</v>
      </c>
      <c r="H27" s="30"/>
      <c r="I27" s="21"/>
      <c r="J27" s="21"/>
      <c r="K27" s="21"/>
      <c r="L27" s="21"/>
      <c r="M27" s="21"/>
    </row>
    <row r="28" spans="2:13" x14ac:dyDescent="0.25">
      <c r="B28" s="43"/>
      <c r="C28" s="44"/>
      <c r="D28" s="44"/>
      <c r="E28" s="44"/>
      <c r="F28" s="49">
        <f>F25*0.443444</f>
        <v>11157494.483999999</v>
      </c>
      <c r="G28" s="50" t="s">
        <v>57</v>
      </c>
      <c r="H28" s="30"/>
      <c r="I28" s="21"/>
      <c r="J28" s="21"/>
      <c r="K28" s="21"/>
      <c r="L28" s="21"/>
      <c r="M28" s="21"/>
    </row>
    <row r="29" spans="2:13" x14ac:dyDescent="0.25">
      <c r="B29" s="43"/>
      <c r="C29" s="44"/>
      <c r="D29" s="44"/>
      <c r="E29" s="44"/>
      <c r="F29" s="48">
        <f>SUM(F27:F28)</f>
        <v>25161000</v>
      </c>
      <c r="G29" s="45"/>
      <c r="H29" s="30"/>
      <c r="I29" s="21"/>
      <c r="J29" s="21"/>
      <c r="K29" s="21"/>
      <c r="L29" s="21"/>
      <c r="M29" s="21"/>
    </row>
    <row r="30" spans="2:13" x14ac:dyDescent="0.25">
      <c r="B30" s="43"/>
      <c r="C30" s="44"/>
      <c r="D30" s="44"/>
      <c r="E30" s="44"/>
      <c r="F30" s="48"/>
      <c r="G30" s="45"/>
      <c r="H30" s="30"/>
      <c r="I30" s="21"/>
      <c r="J30" s="21"/>
      <c r="K30" s="21"/>
      <c r="L30" s="21"/>
      <c r="M30" s="21"/>
    </row>
    <row r="31" spans="2:13" x14ac:dyDescent="0.25">
      <c r="B31" s="43"/>
      <c r="C31" s="44"/>
      <c r="D31" s="44"/>
      <c r="E31" s="44"/>
      <c r="F31" s="54">
        <f>F17+F27</f>
        <v>151901873.38982964</v>
      </c>
      <c r="G31" s="55" t="s">
        <v>62</v>
      </c>
      <c r="H31" s="30"/>
      <c r="I31" s="21"/>
      <c r="J31" s="21"/>
      <c r="K31" s="21"/>
      <c r="L31" s="21"/>
      <c r="M31" s="21"/>
    </row>
    <row r="32" spans="2:13" x14ac:dyDescent="0.25">
      <c r="B32" s="43"/>
      <c r="C32" s="44"/>
      <c r="D32" s="44"/>
      <c r="E32" s="44"/>
      <c r="F32" s="56">
        <f>F18+F28</f>
        <v>16552638.500170389</v>
      </c>
      <c r="G32" s="55" t="s">
        <v>63</v>
      </c>
      <c r="H32" s="30"/>
      <c r="I32" s="21"/>
      <c r="J32" s="21"/>
      <c r="K32" s="21"/>
      <c r="L32" s="21"/>
      <c r="M32" s="21"/>
    </row>
    <row r="33" spans="2:13" x14ac:dyDescent="0.25">
      <c r="B33" s="43"/>
      <c r="C33" s="44"/>
      <c r="D33" s="44"/>
      <c r="E33" s="44"/>
      <c r="F33" s="54">
        <f>SUM(F31:F32)</f>
        <v>168454511.89000002</v>
      </c>
      <c r="G33" s="55" t="s">
        <v>58</v>
      </c>
      <c r="H33" s="30"/>
      <c r="I33" s="21"/>
      <c r="J33" s="21"/>
      <c r="K33" s="21"/>
      <c r="L33" s="21"/>
      <c r="M33" s="21"/>
    </row>
    <row r="34" spans="2:13" ht="15.75" thickBot="1" x14ac:dyDescent="0.3">
      <c r="B34" s="57"/>
      <c r="C34" s="58"/>
      <c r="D34" s="58"/>
      <c r="E34" s="58"/>
      <c r="F34" s="59"/>
      <c r="G34" s="60"/>
      <c r="H34" s="21"/>
      <c r="I34" s="21"/>
      <c r="J34" s="21"/>
      <c r="K34" s="21"/>
      <c r="L34" s="21"/>
      <c r="M34" s="21"/>
    </row>
    <row r="35" spans="2:13" x14ac:dyDescent="0.25">
      <c r="B35" s="20"/>
      <c r="C35" s="20"/>
      <c r="D35" s="20"/>
      <c r="E35" s="20"/>
      <c r="F35" s="20"/>
      <c r="G35" s="20"/>
      <c r="H35" s="21"/>
      <c r="I35" s="21"/>
      <c r="J35" s="21"/>
      <c r="K35" s="21"/>
      <c r="L35" s="21"/>
      <c r="M35" s="21"/>
    </row>
    <row r="36" spans="2:13" x14ac:dyDescent="0.25">
      <c r="B36" s="92" t="s">
        <v>76</v>
      </c>
      <c r="C36" s="92"/>
      <c r="D36" s="92"/>
      <c r="E36" s="92"/>
      <c r="F36" s="92"/>
      <c r="G36" s="92"/>
      <c r="H36" s="92"/>
      <c r="I36" s="92"/>
      <c r="J36" s="92"/>
      <c r="K36" s="21"/>
      <c r="L36" s="21"/>
      <c r="M36" s="21"/>
    </row>
    <row r="37" spans="2:13" x14ac:dyDescent="0.25">
      <c r="B37" s="20"/>
      <c r="C37" s="20"/>
      <c r="D37" s="20"/>
      <c r="E37" s="20"/>
      <c r="F37" s="20"/>
      <c r="G37" s="20"/>
      <c r="H37" s="21"/>
      <c r="I37" s="21"/>
      <c r="J37" s="21"/>
      <c r="K37" s="21"/>
      <c r="L37" s="21"/>
      <c r="M37" s="21"/>
    </row>
    <row r="38" spans="2:13" ht="150.6" customHeight="1" x14ac:dyDescent="0.25">
      <c r="B38" s="111" t="s">
        <v>64</v>
      </c>
      <c r="C38" s="112"/>
      <c r="D38" s="112"/>
      <c r="E38" s="20"/>
      <c r="F38" s="111" t="s">
        <v>72</v>
      </c>
      <c r="G38" s="113"/>
      <c r="H38" s="21"/>
      <c r="I38" s="111" t="s">
        <v>85</v>
      </c>
      <c r="J38" s="112"/>
      <c r="K38" s="61"/>
      <c r="L38" s="111" t="s">
        <v>71</v>
      </c>
      <c r="M38" s="112"/>
    </row>
    <row r="39" spans="2:13" x14ac:dyDescent="0.25">
      <c r="B39" s="20"/>
      <c r="C39" s="20"/>
      <c r="D39" s="62"/>
      <c r="E39" s="20"/>
      <c r="F39" s="62"/>
      <c r="G39" s="62"/>
      <c r="H39" s="30"/>
      <c r="I39" s="21"/>
      <c r="J39" s="21"/>
      <c r="K39" s="21"/>
      <c r="L39" s="21"/>
      <c r="M39" s="21"/>
    </row>
    <row r="40" spans="2:13" ht="19.5" thickBot="1" x14ac:dyDescent="0.35">
      <c r="B40" s="63" t="s">
        <v>7</v>
      </c>
      <c r="C40" s="20"/>
      <c r="D40" s="64"/>
      <c r="E40" s="20"/>
      <c r="F40" s="63" t="s">
        <v>8</v>
      </c>
      <c r="G40" s="20"/>
      <c r="H40" s="30"/>
      <c r="I40" s="63" t="s">
        <v>10</v>
      </c>
      <c r="J40" s="65"/>
      <c r="K40" s="65"/>
      <c r="L40" s="66" t="s">
        <v>11</v>
      </c>
      <c r="M40" s="21"/>
    </row>
    <row r="41" spans="2:13" ht="81" customHeight="1" x14ac:dyDescent="0.3">
      <c r="B41" s="96" t="s">
        <v>5</v>
      </c>
      <c r="C41" s="96"/>
      <c r="D41" s="96"/>
      <c r="E41" s="67"/>
      <c r="F41" s="106" t="s">
        <v>66</v>
      </c>
      <c r="G41" s="107"/>
      <c r="H41" s="68"/>
      <c r="I41" s="105" t="s">
        <v>6</v>
      </c>
      <c r="J41" s="105"/>
      <c r="K41" s="65"/>
      <c r="L41" s="103" t="s">
        <v>22</v>
      </c>
      <c r="M41" s="104"/>
    </row>
    <row r="42" spans="2:13" ht="76.7" customHeight="1" x14ac:dyDescent="0.25">
      <c r="B42" s="69" t="s">
        <v>65</v>
      </c>
      <c r="C42" s="94" t="s">
        <v>28</v>
      </c>
      <c r="D42" s="94"/>
      <c r="E42" s="70"/>
      <c r="F42" s="69" t="s">
        <v>51</v>
      </c>
      <c r="G42" s="69" t="s">
        <v>28</v>
      </c>
      <c r="H42" s="71"/>
      <c r="I42" s="69" t="s">
        <v>84</v>
      </c>
      <c r="J42" s="69" t="s">
        <v>27</v>
      </c>
      <c r="K42" s="72"/>
      <c r="L42" s="73" t="s">
        <v>13</v>
      </c>
      <c r="M42" s="73" t="s">
        <v>12</v>
      </c>
    </row>
    <row r="43" spans="2:13" x14ac:dyDescent="0.25">
      <c r="B43" s="36" t="s">
        <v>29</v>
      </c>
      <c r="C43" s="95">
        <v>180.5</v>
      </c>
      <c r="D43" s="95"/>
      <c r="E43" s="21"/>
      <c r="F43" s="36" t="s">
        <v>67</v>
      </c>
      <c r="G43" s="36">
        <v>180.5</v>
      </c>
      <c r="H43" s="37"/>
      <c r="I43" s="25">
        <v>60</v>
      </c>
      <c r="J43" s="76"/>
      <c r="K43" s="21"/>
      <c r="L43" s="32" t="s">
        <v>14</v>
      </c>
      <c r="M43" s="75"/>
    </row>
    <row r="44" spans="2:13" ht="15.75" customHeight="1" x14ac:dyDescent="0.25">
      <c r="B44" s="29">
        <v>80000000</v>
      </c>
      <c r="C44" s="93"/>
      <c r="D44" s="93"/>
      <c r="E44" s="21"/>
      <c r="F44" s="29" t="s">
        <v>68</v>
      </c>
      <c r="G44" s="19">
        <v>75</v>
      </c>
      <c r="H44" s="28"/>
      <c r="I44" s="25">
        <v>59</v>
      </c>
      <c r="J44" s="76"/>
      <c r="K44" s="21"/>
      <c r="L44" s="32" t="s">
        <v>15</v>
      </c>
      <c r="M44" s="75"/>
    </row>
    <row r="45" spans="2:13" x14ac:dyDescent="0.25">
      <c r="B45" s="29">
        <v>85000000</v>
      </c>
      <c r="C45" s="93"/>
      <c r="D45" s="93"/>
      <c r="E45" s="21"/>
      <c r="F45" s="27"/>
      <c r="G45" s="28"/>
      <c r="H45" s="28"/>
      <c r="I45" s="25">
        <v>58</v>
      </c>
      <c r="J45" s="76"/>
      <c r="K45" s="21"/>
      <c r="L45" s="32" t="s">
        <v>25</v>
      </c>
      <c r="M45" s="75"/>
    </row>
    <row r="46" spans="2:13" ht="15" customHeight="1" x14ac:dyDescent="0.25">
      <c r="B46" s="29">
        <v>90000000</v>
      </c>
      <c r="C46" s="93"/>
      <c r="D46" s="93"/>
      <c r="E46" s="30"/>
      <c r="F46" s="27"/>
      <c r="G46" s="28"/>
      <c r="H46" s="28"/>
      <c r="I46" s="25">
        <v>57</v>
      </c>
      <c r="J46" s="76"/>
      <c r="K46" s="21"/>
      <c r="L46" s="97" t="s">
        <v>24</v>
      </c>
      <c r="M46" s="100"/>
    </row>
    <row r="47" spans="2:13" x14ac:dyDescent="0.25">
      <c r="B47" s="29">
        <v>95000000</v>
      </c>
      <c r="C47" s="93"/>
      <c r="D47" s="93"/>
      <c r="E47" s="30"/>
      <c r="F47" s="27"/>
      <c r="G47" s="28"/>
      <c r="H47" s="28"/>
      <c r="I47" s="25">
        <v>56</v>
      </c>
      <c r="J47" s="76"/>
      <c r="K47" s="21"/>
      <c r="L47" s="98"/>
      <c r="M47" s="100"/>
    </row>
    <row r="48" spans="2:13" x14ac:dyDescent="0.25">
      <c r="B48" s="29">
        <v>100000000</v>
      </c>
      <c r="C48" s="93"/>
      <c r="D48" s="93"/>
      <c r="E48" s="30"/>
      <c r="F48" s="27"/>
      <c r="G48" s="28"/>
      <c r="H48" s="28"/>
      <c r="I48" s="25">
        <v>55</v>
      </c>
      <c r="J48" s="76"/>
      <c r="K48" s="21"/>
      <c r="L48" s="99"/>
      <c r="M48" s="100"/>
    </row>
    <row r="49" spans="2:13" x14ac:dyDescent="0.25">
      <c r="B49" s="29">
        <v>105000000</v>
      </c>
      <c r="C49" s="93"/>
      <c r="D49" s="93"/>
      <c r="E49" s="30"/>
      <c r="F49" s="27"/>
      <c r="G49" s="28"/>
      <c r="H49" s="28"/>
      <c r="I49" s="25">
        <v>54</v>
      </c>
      <c r="J49" s="76"/>
      <c r="K49" s="21"/>
      <c r="L49" s="21"/>
      <c r="M49" s="21"/>
    </row>
    <row r="50" spans="2:13" x14ac:dyDescent="0.25">
      <c r="B50" s="29">
        <v>110000000</v>
      </c>
      <c r="C50" s="93"/>
      <c r="D50" s="93"/>
      <c r="E50" s="30"/>
      <c r="F50" s="21"/>
      <c r="G50" s="28"/>
      <c r="H50" s="28"/>
      <c r="I50" s="25">
        <v>53</v>
      </c>
      <c r="J50" s="76"/>
      <c r="K50" s="21"/>
      <c r="L50" s="21" t="s">
        <v>75</v>
      </c>
      <c r="M50" s="21"/>
    </row>
    <row r="51" spans="2:13" x14ac:dyDescent="0.25">
      <c r="B51" s="29">
        <v>115000000</v>
      </c>
      <c r="C51" s="93"/>
      <c r="D51" s="93"/>
      <c r="E51" s="30"/>
      <c r="F51" s="27"/>
      <c r="G51" s="28"/>
      <c r="H51" s="28"/>
      <c r="I51" s="25">
        <v>52</v>
      </c>
      <c r="J51" s="76"/>
      <c r="K51" s="21"/>
      <c r="L51" s="21"/>
      <c r="M51" s="21"/>
    </row>
    <row r="52" spans="2:13" x14ac:dyDescent="0.25">
      <c r="B52" s="29">
        <v>120000000</v>
      </c>
      <c r="C52" s="93"/>
      <c r="D52" s="93"/>
      <c r="E52" s="30"/>
      <c r="F52" s="27"/>
      <c r="G52" s="28"/>
      <c r="H52" s="28"/>
      <c r="I52" s="25">
        <v>51</v>
      </c>
      <c r="J52" s="76"/>
      <c r="K52" s="21"/>
      <c r="L52" s="21"/>
      <c r="M52" s="21"/>
    </row>
    <row r="53" spans="2:13" x14ac:dyDescent="0.25">
      <c r="B53" s="29">
        <v>125000000</v>
      </c>
      <c r="C53" s="93"/>
      <c r="D53" s="93"/>
      <c r="E53" s="30"/>
      <c r="F53" s="33"/>
      <c r="G53" s="28"/>
      <c r="H53" s="28"/>
      <c r="I53" s="25">
        <v>50</v>
      </c>
      <c r="J53" s="76"/>
      <c r="K53" s="21"/>
      <c r="L53" s="21"/>
      <c r="M53" s="21"/>
    </row>
    <row r="54" spans="2:13" x14ac:dyDescent="0.25">
      <c r="B54" s="29">
        <v>130000000</v>
      </c>
      <c r="C54" s="93"/>
      <c r="D54" s="93"/>
      <c r="E54" s="30"/>
      <c r="F54" s="34"/>
      <c r="G54" s="28"/>
      <c r="H54" s="28"/>
      <c r="I54" s="25">
        <v>49</v>
      </c>
      <c r="J54" s="76"/>
      <c r="K54" s="21"/>
      <c r="L54" s="21"/>
      <c r="M54" s="21"/>
    </row>
    <row r="55" spans="2:13" x14ac:dyDescent="0.25">
      <c r="B55" s="29">
        <v>135000000</v>
      </c>
      <c r="C55" s="93"/>
      <c r="D55" s="93"/>
      <c r="E55" s="30"/>
      <c r="F55" s="35"/>
      <c r="G55" s="28"/>
      <c r="H55" s="28"/>
      <c r="I55" s="25">
        <v>48</v>
      </c>
      <c r="J55" s="76"/>
      <c r="K55" s="21"/>
      <c r="L55" s="21"/>
      <c r="M55" s="21"/>
    </row>
    <row r="56" spans="2:13" x14ac:dyDescent="0.25">
      <c r="B56" s="29">
        <v>140000000</v>
      </c>
      <c r="C56" s="93"/>
      <c r="D56" s="93"/>
      <c r="E56" s="30"/>
      <c r="F56" s="35"/>
      <c r="G56" s="28"/>
      <c r="H56" s="28"/>
      <c r="I56" s="25">
        <v>47</v>
      </c>
      <c r="J56" s="76"/>
      <c r="K56" s="21"/>
      <c r="L56" s="21"/>
      <c r="M56" s="21"/>
    </row>
    <row r="57" spans="2:13" x14ac:dyDescent="0.25">
      <c r="B57" s="29">
        <v>145000000</v>
      </c>
      <c r="C57" s="93"/>
      <c r="D57" s="93"/>
      <c r="E57" s="30"/>
      <c r="F57" s="35"/>
      <c r="G57" s="28"/>
      <c r="H57" s="28"/>
      <c r="I57" s="25">
        <v>46</v>
      </c>
      <c r="J57" s="76"/>
      <c r="K57" s="21"/>
      <c r="L57" s="21"/>
      <c r="M57" s="21"/>
    </row>
    <row r="58" spans="2:13" x14ac:dyDescent="0.25">
      <c r="B58" s="29">
        <v>150000000</v>
      </c>
      <c r="C58" s="93"/>
      <c r="D58" s="93"/>
      <c r="E58" s="30"/>
      <c r="F58" s="27"/>
      <c r="G58" s="28"/>
      <c r="H58" s="28"/>
      <c r="I58" s="25">
        <v>45</v>
      </c>
      <c r="J58" s="76"/>
      <c r="K58" s="21"/>
      <c r="L58" s="21"/>
      <c r="M58" s="21"/>
    </row>
    <row r="59" spans="2:13" x14ac:dyDescent="0.25">
      <c r="B59" s="29">
        <v>155000000</v>
      </c>
      <c r="C59" s="93"/>
      <c r="D59" s="93"/>
      <c r="E59" s="30"/>
      <c r="F59" s="27"/>
      <c r="G59" s="28"/>
      <c r="H59" s="28"/>
      <c r="I59" s="25">
        <v>44</v>
      </c>
      <c r="J59" s="76"/>
      <c r="K59" s="21"/>
      <c r="L59" s="21"/>
      <c r="M59" s="21"/>
    </row>
    <row r="60" spans="2:13" x14ac:dyDescent="0.25">
      <c r="B60" s="29">
        <v>160000000</v>
      </c>
      <c r="C60" s="93"/>
      <c r="D60" s="93"/>
      <c r="E60" s="30"/>
      <c r="F60" s="27"/>
      <c r="G60" s="28"/>
      <c r="H60" s="28"/>
      <c r="I60" s="25">
        <v>43</v>
      </c>
      <c r="J60" s="76"/>
      <c r="K60" s="21"/>
      <c r="L60" s="21"/>
      <c r="M60" s="21"/>
    </row>
    <row r="61" spans="2:13" x14ac:dyDescent="0.25">
      <c r="B61" s="29">
        <v>165000000</v>
      </c>
      <c r="C61" s="93"/>
      <c r="D61" s="93"/>
      <c r="E61" s="30"/>
      <c r="F61" s="27"/>
      <c r="G61" s="28"/>
      <c r="H61" s="28"/>
      <c r="I61" s="25">
        <v>42</v>
      </c>
      <c r="J61" s="76"/>
      <c r="K61" s="21"/>
      <c r="L61" s="21"/>
      <c r="M61" s="21"/>
    </row>
    <row r="62" spans="2:13" x14ac:dyDescent="0.25">
      <c r="B62" s="29">
        <v>170000000</v>
      </c>
      <c r="C62" s="93"/>
      <c r="D62" s="93"/>
      <c r="E62" s="30"/>
      <c r="F62" s="27"/>
      <c r="G62" s="28"/>
      <c r="H62" s="28"/>
      <c r="I62" s="25">
        <v>41</v>
      </c>
      <c r="J62" s="76"/>
      <c r="K62" s="21"/>
      <c r="L62" s="21"/>
      <c r="M62" s="21"/>
    </row>
    <row r="63" spans="2:13" x14ac:dyDescent="0.25">
      <c r="B63" s="29">
        <v>175000000</v>
      </c>
      <c r="C63" s="93"/>
      <c r="D63" s="93"/>
      <c r="E63" s="30"/>
      <c r="F63" s="27"/>
      <c r="G63" s="28"/>
      <c r="H63" s="28"/>
      <c r="I63" s="25">
        <v>40</v>
      </c>
      <c r="J63" s="76"/>
      <c r="K63" s="21"/>
      <c r="L63" s="21"/>
      <c r="M63" s="21"/>
    </row>
    <row r="64" spans="2:13" x14ac:dyDescent="0.25">
      <c r="B64" s="29">
        <v>180000000</v>
      </c>
      <c r="C64" s="93"/>
      <c r="D64" s="93"/>
      <c r="E64" s="30"/>
      <c r="F64" s="27"/>
      <c r="G64" s="28"/>
      <c r="H64" s="28"/>
      <c r="I64" s="25">
        <v>39</v>
      </c>
      <c r="J64" s="76"/>
      <c r="K64" s="21"/>
      <c r="L64" s="21"/>
      <c r="M64" s="21"/>
    </row>
    <row r="65" spans="2:13" x14ac:dyDescent="0.25">
      <c r="B65" s="29">
        <v>185000000</v>
      </c>
      <c r="C65" s="93"/>
      <c r="D65" s="93"/>
      <c r="E65" s="30"/>
      <c r="F65" s="27"/>
      <c r="G65" s="28"/>
      <c r="H65" s="28"/>
      <c r="I65" s="25">
        <v>38</v>
      </c>
      <c r="J65" s="76"/>
      <c r="K65" s="21"/>
      <c r="L65" s="21"/>
      <c r="M65" s="21"/>
    </row>
    <row r="66" spans="2:13" ht="15" customHeight="1" x14ac:dyDescent="0.25">
      <c r="B66" s="29">
        <v>190000000</v>
      </c>
      <c r="C66" s="93"/>
      <c r="D66" s="93"/>
      <c r="E66" s="30"/>
      <c r="F66" s="21"/>
      <c r="G66" s="21"/>
      <c r="H66" s="28"/>
      <c r="I66" s="25">
        <v>37</v>
      </c>
      <c r="J66" s="76"/>
      <c r="K66" s="21"/>
      <c r="L66" s="21"/>
      <c r="M66" s="21"/>
    </row>
    <row r="67" spans="2:13" x14ac:dyDescent="0.25">
      <c r="B67" s="29">
        <v>195000000</v>
      </c>
      <c r="C67" s="93"/>
      <c r="D67" s="93"/>
      <c r="E67" s="30"/>
      <c r="F67" s="27"/>
      <c r="G67" s="28"/>
      <c r="H67" s="28"/>
      <c r="I67" s="25">
        <v>36</v>
      </c>
      <c r="J67" s="76"/>
      <c r="K67" s="21"/>
      <c r="L67" s="21"/>
      <c r="M67" s="21"/>
    </row>
    <row r="68" spans="2:13" x14ac:dyDescent="0.25">
      <c r="B68" s="29">
        <v>200000000</v>
      </c>
      <c r="C68" s="93"/>
      <c r="D68" s="93"/>
      <c r="E68" s="30"/>
      <c r="F68" s="27"/>
      <c r="G68" s="28"/>
      <c r="H68" s="28"/>
      <c r="I68" s="25">
        <v>35</v>
      </c>
      <c r="J68" s="76"/>
      <c r="K68" s="21"/>
      <c r="L68" s="21"/>
      <c r="M68" s="21"/>
    </row>
    <row r="69" spans="2:13" x14ac:dyDescent="0.25">
      <c r="B69" s="29">
        <v>205000000</v>
      </c>
      <c r="C69" s="93"/>
      <c r="D69" s="93"/>
      <c r="E69" s="30"/>
      <c r="F69" s="27"/>
      <c r="G69" s="28"/>
      <c r="H69" s="28"/>
      <c r="I69" s="25">
        <v>34</v>
      </c>
      <c r="J69" s="76"/>
      <c r="K69" s="21"/>
      <c r="L69" s="21"/>
      <c r="M69" s="21"/>
    </row>
    <row r="70" spans="2:13" x14ac:dyDescent="0.25">
      <c r="B70" s="29">
        <v>210000000</v>
      </c>
      <c r="C70" s="93"/>
      <c r="D70" s="93"/>
      <c r="E70" s="30"/>
      <c r="F70" s="27"/>
      <c r="G70" s="28"/>
      <c r="H70" s="28"/>
      <c r="I70" s="25">
        <v>33</v>
      </c>
      <c r="J70" s="76"/>
      <c r="K70" s="21"/>
      <c r="L70" s="21"/>
      <c r="M70" s="21"/>
    </row>
    <row r="71" spans="2:13" ht="15.75" customHeight="1" x14ac:dyDescent="0.25">
      <c r="B71" s="29">
        <v>215000000</v>
      </c>
      <c r="C71" s="93"/>
      <c r="D71" s="93"/>
      <c r="E71" s="30"/>
      <c r="F71" s="27"/>
      <c r="G71" s="28"/>
      <c r="H71" s="28"/>
      <c r="I71" s="25">
        <v>32</v>
      </c>
      <c r="J71" s="76"/>
      <c r="K71" s="21"/>
      <c r="L71" s="21"/>
      <c r="M71" s="21"/>
    </row>
    <row r="72" spans="2:13" x14ac:dyDescent="0.25">
      <c r="B72" s="29">
        <v>220000000</v>
      </c>
      <c r="C72" s="93"/>
      <c r="D72" s="93"/>
      <c r="E72" s="30"/>
      <c r="F72" s="27"/>
      <c r="G72" s="28"/>
      <c r="H72" s="28"/>
      <c r="I72" s="25">
        <v>31</v>
      </c>
      <c r="J72" s="76"/>
      <c r="K72" s="21"/>
      <c r="L72" s="21"/>
      <c r="M72" s="21"/>
    </row>
    <row r="73" spans="2:13" x14ac:dyDescent="0.25">
      <c r="B73" s="29">
        <v>225000000</v>
      </c>
      <c r="C73" s="93"/>
      <c r="D73" s="93"/>
      <c r="E73" s="30"/>
      <c r="F73" s="27"/>
      <c r="G73" s="28"/>
      <c r="H73" s="28"/>
      <c r="I73" s="25">
        <v>30</v>
      </c>
      <c r="J73" s="76"/>
      <c r="K73" s="21"/>
      <c r="L73" s="21"/>
      <c r="M73" s="21"/>
    </row>
    <row r="74" spans="2:13" x14ac:dyDescent="0.25">
      <c r="B74" s="29">
        <v>230000000</v>
      </c>
      <c r="C74" s="93"/>
      <c r="D74" s="93"/>
      <c r="E74" s="21"/>
      <c r="F74" s="27"/>
      <c r="G74" s="28"/>
      <c r="H74" s="28"/>
      <c r="I74" s="25">
        <v>29</v>
      </c>
      <c r="J74" s="76"/>
      <c r="K74" s="21"/>
      <c r="L74" s="21"/>
      <c r="M74" s="21"/>
    </row>
    <row r="75" spans="2:13" x14ac:dyDescent="0.25">
      <c r="B75" s="29">
        <v>235000000</v>
      </c>
      <c r="C75" s="93"/>
      <c r="D75" s="93"/>
      <c r="E75" s="21"/>
      <c r="F75" s="27"/>
      <c r="G75" s="28"/>
      <c r="H75" s="28"/>
      <c r="I75" s="25">
        <v>28</v>
      </c>
      <c r="J75" s="76"/>
      <c r="K75" s="21"/>
      <c r="L75" s="21"/>
      <c r="M75" s="21"/>
    </row>
    <row r="76" spans="2:13" x14ac:dyDescent="0.25">
      <c r="B76" s="29">
        <v>240000000</v>
      </c>
      <c r="C76" s="93"/>
      <c r="D76" s="93"/>
      <c r="E76" s="21"/>
      <c r="F76" s="27"/>
      <c r="G76" s="28"/>
      <c r="H76" s="28"/>
      <c r="I76" s="25">
        <v>27</v>
      </c>
      <c r="J76" s="76"/>
      <c r="K76" s="21"/>
      <c r="L76" s="21"/>
      <c r="M76" s="21"/>
    </row>
    <row r="77" spans="2:13" x14ac:dyDescent="0.25">
      <c r="B77" s="29">
        <v>245000000</v>
      </c>
      <c r="C77" s="93"/>
      <c r="D77" s="93"/>
      <c r="E77" s="21"/>
      <c r="F77" s="27"/>
      <c r="G77" s="31"/>
      <c r="H77" s="28"/>
      <c r="I77" s="25">
        <v>26</v>
      </c>
      <c r="J77" s="76"/>
      <c r="K77" s="21"/>
      <c r="L77" s="21"/>
      <c r="M77" s="21"/>
    </row>
    <row r="78" spans="2:13" x14ac:dyDescent="0.25">
      <c r="B78" s="29">
        <v>250000000</v>
      </c>
      <c r="C78" s="93"/>
      <c r="D78" s="93"/>
      <c r="E78" s="21"/>
      <c r="F78" s="27"/>
      <c r="G78" s="28"/>
      <c r="H78" s="28"/>
      <c r="I78" s="25">
        <v>25</v>
      </c>
      <c r="J78" s="76"/>
      <c r="K78" s="21"/>
      <c r="L78" s="21"/>
      <c r="M78" s="21"/>
    </row>
    <row r="79" spans="2:13" x14ac:dyDescent="0.25">
      <c r="B79" s="29">
        <v>255000000</v>
      </c>
      <c r="C79" s="93"/>
      <c r="D79" s="93"/>
      <c r="E79" s="21"/>
      <c r="F79" s="27"/>
      <c r="G79" s="28"/>
      <c r="H79" s="28"/>
      <c r="I79" s="25">
        <v>24</v>
      </c>
      <c r="J79" s="76"/>
      <c r="K79" s="21"/>
      <c r="L79" s="21"/>
      <c r="M79" s="21"/>
    </row>
    <row r="80" spans="2:13" x14ac:dyDescent="0.25">
      <c r="B80" s="29">
        <v>260000000</v>
      </c>
      <c r="C80" s="93"/>
      <c r="D80" s="93"/>
      <c r="E80" s="21"/>
      <c r="F80" s="27"/>
      <c r="G80" s="28"/>
      <c r="H80" s="28"/>
      <c r="I80" s="25">
        <v>23</v>
      </c>
      <c r="J80" s="76"/>
      <c r="K80" s="21"/>
      <c r="L80" s="21"/>
      <c r="M80" s="21"/>
    </row>
    <row r="81" spans="2:13" x14ac:dyDescent="0.25">
      <c r="B81" s="29">
        <v>265000000</v>
      </c>
      <c r="C81" s="93"/>
      <c r="D81" s="93"/>
      <c r="E81" s="21"/>
      <c r="F81" s="27"/>
      <c r="G81" s="28"/>
      <c r="H81" s="28"/>
      <c r="I81" s="25">
        <v>22</v>
      </c>
      <c r="J81" s="76"/>
      <c r="K81" s="21"/>
      <c r="L81" s="21"/>
      <c r="M81" s="21"/>
    </row>
    <row r="82" spans="2:13" x14ac:dyDescent="0.25">
      <c r="B82" s="29">
        <v>270000000</v>
      </c>
      <c r="C82" s="93"/>
      <c r="D82" s="93"/>
      <c r="E82" s="21"/>
      <c r="F82" s="27"/>
      <c r="G82" s="28"/>
      <c r="H82" s="28"/>
      <c r="I82" s="25">
        <v>21</v>
      </c>
      <c r="J82" s="76"/>
      <c r="K82" s="21"/>
      <c r="L82" s="21"/>
      <c r="M82" s="21"/>
    </row>
    <row r="83" spans="2:13" x14ac:dyDescent="0.25">
      <c r="B83" s="29">
        <v>275000000</v>
      </c>
      <c r="C83" s="93"/>
      <c r="D83" s="93"/>
      <c r="E83" s="21"/>
      <c r="F83" s="27"/>
      <c r="G83" s="28"/>
      <c r="H83" s="28"/>
      <c r="I83" s="25">
        <v>20</v>
      </c>
      <c r="J83" s="76"/>
      <c r="K83" s="21"/>
      <c r="L83" s="21"/>
      <c r="M83" s="21"/>
    </row>
    <row r="84" spans="2:13" x14ac:dyDescent="0.25">
      <c r="B84" s="29">
        <v>280000000</v>
      </c>
      <c r="C84" s="93"/>
      <c r="D84" s="93"/>
      <c r="E84" s="21"/>
      <c r="F84" s="27"/>
      <c r="G84" s="28"/>
      <c r="H84" s="28"/>
      <c r="I84" s="25">
        <v>19</v>
      </c>
      <c r="J84" s="76"/>
      <c r="K84" s="21"/>
      <c r="L84" s="21"/>
      <c r="M84" s="21"/>
    </row>
    <row r="85" spans="2:13" x14ac:dyDescent="0.25">
      <c r="B85" s="29">
        <v>285000000</v>
      </c>
      <c r="C85" s="93"/>
      <c r="D85" s="93"/>
      <c r="E85" s="21"/>
      <c r="F85" s="27"/>
      <c r="G85" s="28"/>
      <c r="H85" s="28"/>
      <c r="I85" s="25">
        <v>18</v>
      </c>
      <c r="J85" s="76"/>
      <c r="K85" s="21"/>
      <c r="L85" s="21"/>
      <c r="M85" s="21"/>
    </row>
    <row r="86" spans="2:13" x14ac:dyDescent="0.25">
      <c r="B86" s="29">
        <v>290000000</v>
      </c>
      <c r="C86" s="93"/>
      <c r="D86" s="93"/>
      <c r="E86" s="21"/>
      <c r="F86" s="27"/>
      <c r="G86" s="28"/>
      <c r="H86" s="28"/>
      <c r="I86" s="25">
        <v>17</v>
      </c>
      <c r="J86" s="76"/>
      <c r="K86" s="21"/>
      <c r="L86" s="21"/>
      <c r="M86" s="21"/>
    </row>
    <row r="87" spans="2:13" x14ac:dyDescent="0.25">
      <c r="B87" s="29">
        <v>295000000</v>
      </c>
      <c r="C87" s="93"/>
      <c r="D87" s="93"/>
      <c r="E87" s="21"/>
      <c r="F87" s="27"/>
      <c r="G87" s="28"/>
      <c r="H87" s="28"/>
      <c r="I87" s="25">
        <v>16</v>
      </c>
      <c r="J87" s="76"/>
      <c r="K87" s="21"/>
      <c r="L87" s="21"/>
      <c r="M87" s="21"/>
    </row>
    <row r="88" spans="2:13" x14ac:dyDescent="0.25">
      <c r="B88" s="29">
        <v>300000000</v>
      </c>
      <c r="C88" s="93"/>
      <c r="D88" s="93"/>
      <c r="E88" s="21"/>
      <c r="F88" s="27"/>
      <c r="G88" s="28"/>
      <c r="H88" s="28"/>
      <c r="I88" s="25">
        <v>15</v>
      </c>
      <c r="J88" s="76"/>
      <c r="K88" s="21"/>
      <c r="L88" s="21"/>
      <c r="M88" s="21"/>
    </row>
    <row r="89" spans="2:13" x14ac:dyDescent="0.25">
      <c r="B89" s="29">
        <v>305000000</v>
      </c>
      <c r="C89" s="93"/>
      <c r="D89" s="93"/>
      <c r="E89" s="21"/>
      <c r="F89" s="27"/>
      <c r="G89" s="28"/>
      <c r="H89" s="28"/>
      <c r="I89" s="25">
        <v>14</v>
      </c>
      <c r="J89" s="76"/>
      <c r="K89" s="21"/>
      <c r="L89" s="21"/>
      <c r="M89" s="21"/>
    </row>
    <row r="90" spans="2:13" x14ac:dyDescent="0.25">
      <c r="B90" s="29">
        <v>310000000</v>
      </c>
      <c r="C90" s="93"/>
      <c r="D90" s="93"/>
      <c r="E90" s="21"/>
      <c r="F90" s="27"/>
      <c r="G90" s="28"/>
      <c r="H90" s="28"/>
      <c r="I90" s="25">
        <v>13</v>
      </c>
      <c r="J90" s="76"/>
      <c r="K90" s="21"/>
      <c r="L90" s="21"/>
      <c r="M90" s="21"/>
    </row>
    <row r="91" spans="2:13" x14ac:dyDescent="0.25">
      <c r="B91" s="29">
        <v>315000000</v>
      </c>
      <c r="C91" s="93"/>
      <c r="D91" s="93"/>
      <c r="E91" s="21"/>
      <c r="F91" s="27"/>
      <c r="G91" s="28"/>
      <c r="H91" s="28"/>
      <c r="I91" s="25">
        <v>12</v>
      </c>
      <c r="J91" s="76"/>
      <c r="K91" s="21"/>
      <c r="L91" s="21"/>
      <c r="M91" s="21"/>
    </row>
    <row r="92" spans="2:13" x14ac:dyDescent="0.25">
      <c r="B92" s="29">
        <v>320000000</v>
      </c>
      <c r="C92" s="93"/>
      <c r="D92" s="93"/>
      <c r="E92" s="21"/>
      <c r="F92" s="27"/>
      <c r="G92" s="28"/>
      <c r="H92" s="28"/>
      <c r="I92" s="25">
        <v>11</v>
      </c>
      <c r="J92" s="76"/>
      <c r="K92" s="21"/>
      <c r="L92" s="21"/>
      <c r="M92" s="21"/>
    </row>
    <row r="93" spans="2:13" x14ac:dyDescent="0.25">
      <c r="B93" s="29">
        <v>325000000</v>
      </c>
      <c r="C93" s="93"/>
      <c r="D93" s="93"/>
      <c r="E93" s="21"/>
      <c r="F93" s="27"/>
      <c r="G93" s="28"/>
      <c r="H93" s="28"/>
      <c r="I93" s="25">
        <v>10</v>
      </c>
      <c r="J93" s="76"/>
      <c r="K93" s="21"/>
      <c r="L93" s="21"/>
      <c r="M93" s="21"/>
    </row>
    <row r="94" spans="2:13" x14ac:dyDescent="0.25">
      <c r="B94" s="29">
        <v>330000000</v>
      </c>
      <c r="C94" s="93"/>
      <c r="D94" s="93"/>
      <c r="E94" s="21"/>
      <c r="F94" s="27"/>
      <c r="G94" s="28"/>
      <c r="H94" s="28"/>
      <c r="I94" s="25">
        <v>9</v>
      </c>
      <c r="J94" s="76"/>
      <c r="K94" s="21"/>
      <c r="L94" s="21"/>
      <c r="M94" s="21"/>
    </row>
    <row r="95" spans="2:13" x14ac:dyDescent="0.25">
      <c r="B95" s="29">
        <v>335000000</v>
      </c>
      <c r="C95" s="93"/>
      <c r="D95" s="93"/>
      <c r="E95" s="21"/>
      <c r="F95" s="27"/>
      <c r="G95" s="28"/>
      <c r="H95" s="28"/>
      <c r="I95" s="25">
        <v>8</v>
      </c>
      <c r="J95" s="76"/>
      <c r="K95" s="21"/>
      <c r="L95" s="21"/>
      <c r="M95" s="21"/>
    </row>
    <row r="96" spans="2:13" x14ac:dyDescent="0.25">
      <c r="B96" s="29">
        <v>340000000</v>
      </c>
      <c r="C96" s="93"/>
      <c r="D96" s="93"/>
      <c r="E96" s="21"/>
      <c r="F96" s="27"/>
      <c r="G96" s="28"/>
      <c r="H96" s="28"/>
      <c r="I96" s="25">
        <v>7</v>
      </c>
      <c r="J96" s="76"/>
      <c r="K96" s="21"/>
      <c r="L96" s="21"/>
      <c r="M96" s="21"/>
    </row>
    <row r="97" spans="2:13" x14ac:dyDescent="0.25">
      <c r="B97" s="29">
        <v>345000000</v>
      </c>
      <c r="C97" s="93"/>
      <c r="D97" s="93"/>
      <c r="E97" s="21"/>
      <c r="F97" s="27"/>
      <c r="G97" s="28"/>
      <c r="H97" s="28"/>
      <c r="I97" s="25">
        <v>6</v>
      </c>
      <c r="J97" s="76"/>
      <c r="K97" s="21"/>
      <c r="L97" s="21"/>
      <c r="M97" s="21"/>
    </row>
    <row r="98" spans="2:13" x14ac:dyDescent="0.25">
      <c r="B98" s="29">
        <v>350000000</v>
      </c>
      <c r="C98" s="93"/>
      <c r="D98" s="93"/>
      <c r="E98" s="21"/>
      <c r="F98" s="27"/>
      <c r="G98" s="28"/>
      <c r="H98" s="28"/>
      <c r="I98" s="25">
        <v>5</v>
      </c>
      <c r="J98" s="76"/>
      <c r="K98" s="21"/>
      <c r="L98" s="21"/>
      <c r="M98" s="21"/>
    </row>
    <row r="99" spans="2:13" x14ac:dyDescent="0.25">
      <c r="B99" s="20"/>
      <c r="C99" s="21"/>
      <c r="D99" s="20"/>
      <c r="E99" s="21"/>
      <c r="F99" s="21"/>
      <c r="G99" s="21"/>
      <c r="H99" s="24"/>
      <c r="I99" s="25">
        <v>4</v>
      </c>
      <c r="J99" s="76"/>
      <c r="K99" s="21"/>
      <c r="L99" s="21"/>
      <c r="M99" s="21"/>
    </row>
    <row r="100" spans="2:13" x14ac:dyDescent="0.25">
      <c r="B100" s="20"/>
      <c r="C100" s="21"/>
      <c r="D100" s="20"/>
      <c r="E100" s="21"/>
      <c r="F100" s="21"/>
      <c r="G100" s="21"/>
      <c r="H100" s="26"/>
      <c r="I100" s="25">
        <v>3</v>
      </c>
      <c r="J100" s="76"/>
      <c r="K100" s="21"/>
      <c r="L100" s="21"/>
      <c r="M100" s="21"/>
    </row>
    <row r="101" spans="2:13" x14ac:dyDescent="0.25">
      <c r="B101" s="20"/>
      <c r="C101" s="21"/>
      <c r="D101" s="20"/>
      <c r="E101" s="21"/>
      <c r="F101" s="21"/>
      <c r="G101" s="21"/>
      <c r="H101" s="26"/>
      <c r="I101" s="25">
        <v>2</v>
      </c>
      <c r="J101" s="76"/>
      <c r="K101" s="21"/>
      <c r="L101" s="21"/>
      <c r="M101" s="21"/>
    </row>
    <row r="102" spans="2:13" x14ac:dyDescent="0.25">
      <c r="B102" s="20"/>
      <c r="C102" s="21"/>
      <c r="D102" s="20"/>
      <c r="E102" s="21"/>
      <c r="F102" s="21"/>
      <c r="G102" s="21"/>
      <c r="H102" s="26"/>
      <c r="I102" s="25">
        <v>1</v>
      </c>
      <c r="J102" s="76"/>
      <c r="K102" s="21"/>
      <c r="L102" s="21"/>
      <c r="M102" s="21"/>
    </row>
    <row r="103" spans="2:13" x14ac:dyDescent="0.25">
      <c r="B103" s="20"/>
      <c r="C103" s="21"/>
      <c r="D103" s="20"/>
      <c r="E103" s="21"/>
      <c r="F103" s="21"/>
      <c r="G103" s="21"/>
      <c r="H103" s="21"/>
      <c r="I103" s="25">
        <v>0</v>
      </c>
      <c r="J103" s="76"/>
      <c r="K103" s="21"/>
      <c r="L103" s="21"/>
      <c r="M103" s="21"/>
    </row>
    <row r="104" spans="2:13" x14ac:dyDescent="0.25">
      <c r="B104" s="20"/>
      <c r="C104" s="21"/>
      <c r="D104" s="20"/>
      <c r="E104" s="21"/>
      <c r="F104" s="21"/>
      <c r="G104" s="21"/>
      <c r="H104" s="21"/>
      <c r="I104" s="21"/>
      <c r="J104" s="21"/>
      <c r="K104" s="21"/>
      <c r="L104" s="21"/>
      <c r="M104" s="21"/>
    </row>
    <row r="105" spans="2:13" x14ac:dyDescent="0.25">
      <c r="B105" s="20"/>
      <c r="C105" s="21"/>
      <c r="D105" s="20"/>
      <c r="E105" s="21"/>
      <c r="F105" s="21"/>
      <c r="G105" s="21"/>
      <c r="H105" s="21"/>
      <c r="I105" s="21"/>
      <c r="J105" s="21"/>
      <c r="K105" s="21"/>
      <c r="L105" s="21"/>
      <c r="M105" s="21"/>
    </row>
    <row r="106" spans="2:13" x14ac:dyDescent="0.25">
      <c r="D106" s="23"/>
    </row>
    <row r="107" spans="2:13" x14ac:dyDescent="0.25">
      <c r="D107" s="23"/>
    </row>
    <row r="108" spans="2:13" x14ac:dyDescent="0.25">
      <c r="D108" s="23"/>
    </row>
    <row r="109" spans="2:13" x14ac:dyDescent="0.25">
      <c r="D109" s="23"/>
    </row>
    <row r="110" spans="2:13" x14ac:dyDescent="0.25">
      <c r="D110" s="23"/>
    </row>
    <row r="111" spans="2:13" x14ac:dyDescent="0.25">
      <c r="D111" s="23"/>
    </row>
    <row r="112" spans="2:13" x14ac:dyDescent="0.25">
      <c r="D112" s="23"/>
    </row>
    <row r="113" spans="4:4" x14ac:dyDescent="0.25">
      <c r="D113" s="23"/>
    </row>
    <row r="114" spans="4:4" x14ac:dyDescent="0.25">
      <c r="D114" s="23"/>
    </row>
    <row r="115" spans="4:4" x14ac:dyDescent="0.25">
      <c r="D115" s="23"/>
    </row>
    <row r="116" spans="4:4" x14ac:dyDescent="0.25">
      <c r="D116" s="23"/>
    </row>
    <row r="117" spans="4:4" x14ac:dyDescent="0.25">
      <c r="D117" s="23"/>
    </row>
    <row r="118" spans="4:4" x14ac:dyDescent="0.25">
      <c r="D118" s="23"/>
    </row>
    <row r="119" spans="4:4" x14ac:dyDescent="0.25">
      <c r="D119" s="23"/>
    </row>
    <row r="120" spans="4:4" x14ac:dyDescent="0.25">
      <c r="D120" s="23"/>
    </row>
    <row r="121" spans="4:4" x14ac:dyDescent="0.25">
      <c r="D121" s="23"/>
    </row>
    <row r="122" spans="4:4" x14ac:dyDescent="0.25">
      <c r="D122" s="23"/>
    </row>
    <row r="123" spans="4:4" x14ac:dyDescent="0.25">
      <c r="D123" s="23"/>
    </row>
    <row r="124" spans="4:4" x14ac:dyDescent="0.25">
      <c r="D124" s="23"/>
    </row>
    <row r="125" spans="4:4" x14ac:dyDescent="0.25">
      <c r="D125" s="23"/>
    </row>
    <row r="126" spans="4:4" x14ac:dyDescent="0.25">
      <c r="D126" s="23"/>
    </row>
    <row r="127" spans="4:4" x14ac:dyDescent="0.25">
      <c r="D127" s="23"/>
    </row>
    <row r="128" spans="4:4" x14ac:dyDescent="0.25">
      <c r="D128" s="23"/>
    </row>
    <row r="129" spans="3:4" x14ac:dyDescent="0.25">
      <c r="D129" s="23"/>
    </row>
    <row r="130" spans="3:4" x14ac:dyDescent="0.25">
      <c r="D130" s="23"/>
    </row>
    <row r="131" spans="3:4" x14ac:dyDescent="0.25">
      <c r="D131" s="23"/>
    </row>
    <row r="132" spans="3:4" x14ac:dyDescent="0.25">
      <c r="D132" s="23"/>
    </row>
    <row r="133" spans="3:4" x14ac:dyDescent="0.25">
      <c r="C133" s="23"/>
      <c r="D133" s="23"/>
    </row>
    <row r="134" spans="3:4" x14ac:dyDescent="0.25">
      <c r="C134" s="23"/>
      <c r="D134" s="23"/>
    </row>
    <row r="135" spans="3:4" x14ac:dyDescent="0.25">
      <c r="C135" s="23"/>
      <c r="D135" s="23"/>
    </row>
    <row r="136" spans="3:4" x14ac:dyDescent="0.25">
      <c r="C136" s="23"/>
      <c r="D136" s="23"/>
    </row>
    <row r="137" spans="3:4" x14ac:dyDescent="0.25">
      <c r="C137" s="23"/>
      <c r="D137" s="23"/>
    </row>
    <row r="138" spans="3:4" x14ac:dyDescent="0.25">
      <c r="C138" s="23"/>
      <c r="D138" s="23"/>
    </row>
    <row r="139" spans="3:4" x14ac:dyDescent="0.25">
      <c r="C139" s="23"/>
      <c r="D139" s="23"/>
    </row>
    <row r="140" spans="3:4" x14ac:dyDescent="0.25">
      <c r="C140" s="23"/>
      <c r="D140" s="23"/>
    </row>
    <row r="141" spans="3:4" x14ac:dyDescent="0.25">
      <c r="C141" s="23"/>
      <c r="D141" s="23"/>
    </row>
    <row r="142" spans="3:4" x14ac:dyDescent="0.25">
      <c r="C142" s="23"/>
      <c r="D142" s="23"/>
    </row>
    <row r="143" spans="3:4" x14ac:dyDescent="0.25">
      <c r="C143" s="23"/>
      <c r="D143" s="23"/>
    </row>
    <row r="144" spans="3:4" x14ac:dyDescent="0.25">
      <c r="C144" s="23"/>
      <c r="D144" s="23"/>
    </row>
    <row r="145" spans="3:4" x14ac:dyDescent="0.25">
      <c r="C145" s="23"/>
      <c r="D145" s="23"/>
    </row>
    <row r="146" spans="3:4" x14ac:dyDescent="0.25">
      <c r="C146" s="23"/>
      <c r="D146" s="23"/>
    </row>
    <row r="147" spans="3:4" x14ac:dyDescent="0.25">
      <c r="C147" s="23"/>
      <c r="D147" s="23"/>
    </row>
    <row r="148" spans="3:4" x14ac:dyDescent="0.25">
      <c r="C148" s="23"/>
      <c r="D148" s="23"/>
    </row>
    <row r="149" spans="3:4" x14ac:dyDescent="0.25">
      <c r="C149" s="23"/>
      <c r="D149" s="23"/>
    </row>
    <row r="150" spans="3:4" x14ac:dyDescent="0.25">
      <c r="C150" s="23"/>
      <c r="D150" s="23"/>
    </row>
    <row r="151" spans="3:4" x14ac:dyDescent="0.25">
      <c r="C151" s="23"/>
      <c r="D151" s="23"/>
    </row>
    <row r="152" spans="3:4" x14ac:dyDescent="0.25">
      <c r="C152" s="23"/>
      <c r="D152" s="23"/>
    </row>
    <row r="153" spans="3:4" x14ac:dyDescent="0.25">
      <c r="C153" s="23"/>
      <c r="D153" s="23"/>
    </row>
    <row r="154" spans="3:4" x14ac:dyDescent="0.25">
      <c r="C154" s="23"/>
      <c r="D154" s="23"/>
    </row>
    <row r="155" spans="3:4" x14ac:dyDescent="0.25">
      <c r="C155" s="23"/>
      <c r="D155" s="23"/>
    </row>
    <row r="156" spans="3:4" x14ac:dyDescent="0.25">
      <c r="C156" s="23"/>
      <c r="D156" s="23"/>
    </row>
    <row r="157" spans="3:4" x14ac:dyDescent="0.25">
      <c r="C157" s="23"/>
      <c r="D157" s="23"/>
    </row>
    <row r="158" spans="3:4" x14ac:dyDescent="0.25">
      <c r="C158" s="23"/>
      <c r="D158" s="23"/>
    </row>
    <row r="159" spans="3:4" x14ac:dyDescent="0.25">
      <c r="C159" s="23"/>
      <c r="D159" s="23"/>
    </row>
    <row r="160" spans="3:4" x14ac:dyDescent="0.25">
      <c r="C160" s="23"/>
      <c r="D160" s="23"/>
    </row>
    <row r="161" spans="3:4" x14ac:dyDescent="0.25">
      <c r="C161" s="23"/>
      <c r="D161" s="23"/>
    </row>
    <row r="162" spans="3:4" x14ac:dyDescent="0.25">
      <c r="C162" s="23"/>
      <c r="D162" s="23"/>
    </row>
    <row r="163" spans="3:4" x14ac:dyDescent="0.25">
      <c r="C163" s="23"/>
      <c r="D163" s="23"/>
    </row>
    <row r="164" spans="3:4" x14ac:dyDescent="0.25">
      <c r="C164" s="23"/>
      <c r="D164" s="23"/>
    </row>
    <row r="165" spans="3:4" x14ac:dyDescent="0.25">
      <c r="C165" s="23"/>
      <c r="D165" s="23"/>
    </row>
    <row r="166" spans="3:4" x14ac:dyDescent="0.25">
      <c r="C166" s="23"/>
      <c r="D166" s="23"/>
    </row>
    <row r="167" spans="3:4" x14ac:dyDescent="0.25">
      <c r="C167" s="23"/>
      <c r="D167" s="23"/>
    </row>
    <row r="168" spans="3:4" x14ac:dyDescent="0.25">
      <c r="C168" s="23"/>
      <c r="D168" s="23"/>
    </row>
    <row r="169" spans="3:4" x14ac:dyDescent="0.25">
      <c r="C169" s="23"/>
      <c r="D169" s="23"/>
    </row>
    <row r="170" spans="3:4" x14ac:dyDescent="0.25">
      <c r="C170" s="23"/>
      <c r="D170" s="23"/>
    </row>
    <row r="171" spans="3:4" x14ac:dyDescent="0.25">
      <c r="C171" s="23"/>
      <c r="D171" s="23"/>
    </row>
    <row r="172" spans="3:4" x14ac:dyDescent="0.25">
      <c r="C172" s="23"/>
      <c r="D172" s="23"/>
    </row>
    <row r="173" spans="3:4" x14ac:dyDescent="0.25">
      <c r="C173" s="23"/>
      <c r="D173" s="23"/>
    </row>
    <row r="174" spans="3:4" x14ac:dyDescent="0.25">
      <c r="C174" s="23"/>
      <c r="D174" s="23"/>
    </row>
    <row r="175" spans="3:4" x14ac:dyDescent="0.25">
      <c r="C175" s="23"/>
      <c r="D175" s="23"/>
    </row>
    <row r="176" spans="3:4" x14ac:dyDescent="0.25">
      <c r="C176" s="23"/>
      <c r="D176" s="23"/>
    </row>
    <row r="177" spans="3:4" x14ac:dyDescent="0.25">
      <c r="C177" s="23"/>
      <c r="D177" s="23"/>
    </row>
    <row r="178" spans="3:4" x14ac:dyDescent="0.25">
      <c r="C178" s="23"/>
      <c r="D178" s="23"/>
    </row>
    <row r="179" spans="3:4" x14ac:dyDescent="0.25">
      <c r="C179" s="23"/>
      <c r="D179" s="23"/>
    </row>
    <row r="180" spans="3:4" x14ac:dyDescent="0.25">
      <c r="C180" s="23"/>
      <c r="D180" s="23"/>
    </row>
    <row r="181" spans="3:4" x14ac:dyDescent="0.25">
      <c r="C181" s="23"/>
      <c r="D181" s="23"/>
    </row>
    <row r="182" spans="3:4" x14ac:dyDescent="0.25">
      <c r="C182" s="23"/>
      <c r="D182" s="23"/>
    </row>
    <row r="183" spans="3:4" x14ac:dyDescent="0.25">
      <c r="C183" s="23"/>
      <c r="D183" s="23"/>
    </row>
    <row r="184" spans="3:4" x14ac:dyDescent="0.25">
      <c r="C184" s="23"/>
      <c r="D184" s="23"/>
    </row>
    <row r="185" spans="3:4" x14ac:dyDescent="0.25">
      <c r="C185" s="23"/>
      <c r="D185" s="23"/>
    </row>
    <row r="186" spans="3:4" x14ac:dyDescent="0.25">
      <c r="C186" s="23"/>
      <c r="D186" s="23"/>
    </row>
    <row r="187" spans="3:4" x14ac:dyDescent="0.25">
      <c r="C187" s="23"/>
      <c r="D187" s="23"/>
    </row>
    <row r="188" spans="3:4" x14ac:dyDescent="0.25">
      <c r="C188" s="23"/>
      <c r="D188" s="23"/>
    </row>
    <row r="189" spans="3:4" x14ac:dyDescent="0.25">
      <c r="C189" s="23"/>
      <c r="D189" s="23"/>
    </row>
    <row r="190" spans="3:4" x14ac:dyDescent="0.25">
      <c r="C190" s="23"/>
      <c r="D190" s="23"/>
    </row>
  </sheetData>
  <sheetProtection algorithmName="SHA-512" hashValue="9EPWpGlUGGWZtjD0LK2sp7KGUpzKPAspO1DrPK++VNlj640K6FEevx/xApP8clZiPDTDIZMSrXiyz5wv17LVwg==" saltValue="oEFHi2GXLhLIXZpvKX1yew==" spinCount="100000" sheet="1" objects="1" scenarios="1"/>
  <protectedRanges>
    <protectedRange algorithmName="SHA-512" hashValue="oHNIpqZ2WLtqdsjIyChpA9IKrEjy7qc8cFiSqAm4PyhCyLerj1I6sGgnRZqt9xk4fCdV+6kyFuUZeI2dQaDrjA==" saltValue="NIV7OR1ucrB2iLCmzcTUrA==" spinCount="100000" sqref="M43:M48" name="TableD"/>
    <protectedRange algorithmName="SHA-512" hashValue="IlWxfe9EYMXqwXfvM+ecjOpRToAPZ+67Rc28Ms9yaGJ9e212tq/jq9N1KeRZ8NgCI/IViR11U3T6SO7X1EP8EQ==" saltValue="9GqqbVwquoNjnRWptIMG1A==" spinCount="100000" sqref="J43:J103" name="TableC"/>
    <protectedRange algorithmName="SHA-512" hashValue="OqeXNnX7lz6rsIRNE68tnzb/r0fTdJmJ+WR9z8WbOAWWXKilZXAnUYzwEC7axv1Ud8B5Hzb2l85Qm7gHdDljYQ==" saltValue="qSm4tVJiQ0rTCFHlfSeyTQ==" spinCount="100000" sqref="H44:H98 G44:G53 G56:G65 G67:G98 C44:D98" name="TableA"/>
    <protectedRange algorithmName="SHA-512" hashValue="5SsM3EuZBfQFqPFN8DDExenF7EM9idRvLAwJqDSnzk7h+DnK3EFsa6Y+M8Ihdw++AvZc9Brl+FCDZC6GXHHgjw==" saltValue="VrvhNaaH6bcDK98XggvDZA==" spinCount="100000" sqref="C4:D7" name="Info"/>
  </protectedRanges>
  <mergeCells count="75">
    <mergeCell ref="L46:L48"/>
    <mergeCell ref="M46:M48"/>
    <mergeCell ref="B1:G1"/>
    <mergeCell ref="B2:G2"/>
    <mergeCell ref="L41:M41"/>
    <mergeCell ref="I41:J41"/>
    <mergeCell ref="F41:G41"/>
    <mergeCell ref="B3:C3"/>
    <mergeCell ref="C4:D4"/>
    <mergeCell ref="C5:D5"/>
    <mergeCell ref="C6:D6"/>
    <mergeCell ref="C7:D7"/>
    <mergeCell ref="I38:J38"/>
    <mergeCell ref="F38:G38"/>
    <mergeCell ref="B38:D38"/>
    <mergeCell ref="L38:M38"/>
    <mergeCell ref="C42:D42"/>
    <mergeCell ref="C43:D43"/>
    <mergeCell ref="C44:D44"/>
    <mergeCell ref="B41:D41"/>
    <mergeCell ref="C45:D45"/>
    <mergeCell ref="C46:D46"/>
    <mergeCell ref="C47:D47"/>
    <mergeCell ref="C48:D48"/>
    <mergeCell ref="C49:D49"/>
    <mergeCell ref="C50:D50"/>
    <mergeCell ref="C61:D61"/>
    <mergeCell ref="C51:D51"/>
    <mergeCell ref="C52:D52"/>
    <mergeCell ref="C53:D53"/>
    <mergeCell ref="C54:D54"/>
    <mergeCell ref="C55:D55"/>
    <mergeCell ref="C56:D56"/>
    <mergeCell ref="C57:D57"/>
    <mergeCell ref="C58:D58"/>
    <mergeCell ref="C59:D59"/>
    <mergeCell ref="C60:D60"/>
    <mergeCell ref="C62:D62"/>
    <mergeCell ref="C63:D63"/>
    <mergeCell ref="C64:D64"/>
    <mergeCell ref="C65:D65"/>
    <mergeCell ref="C66:D66"/>
    <mergeCell ref="C67:D67"/>
    <mergeCell ref="C68:D68"/>
    <mergeCell ref="C69:D69"/>
    <mergeCell ref="C70:D70"/>
    <mergeCell ref="C71:D71"/>
    <mergeCell ref="C77:D77"/>
    <mergeCell ref="C78:D78"/>
    <mergeCell ref="C72:D72"/>
    <mergeCell ref="C73:D73"/>
    <mergeCell ref="C74:D74"/>
    <mergeCell ref="C75:D75"/>
    <mergeCell ref="C76:D76"/>
    <mergeCell ref="C79:D79"/>
    <mergeCell ref="C80:D80"/>
    <mergeCell ref="C81:D81"/>
    <mergeCell ref="C82:D82"/>
    <mergeCell ref="C83:D83"/>
    <mergeCell ref="B36:J36"/>
    <mergeCell ref="C94:D94"/>
    <mergeCell ref="C96:D96"/>
    <mergeCell ref="C97:D97"/>
    <mergeCell ref="C98:D98"/>
    <mergeCell ref="C89:D89"/>
    <mergeCell ref="C90:D90"/>
    <mergeCell ref="C91:D91"/>
    <mergeCell ref="C92:D92"/>
    <mergeCell ref="C93:D93"/>
    <mergeCell ref="C95:D95"/>
    <mergeCell ref="C84:D84"/>
    <mergeCell ref="C85:D85"/>
    <mergeCell ref="C86:D86"/>
    <mergeCell ref="C87:D87"/>
    <mergeCell ref="C88:D88"/>
  </mergeCells>
  <conditionalFormatting sqref="G44">
    <cfRule type="cellIs" dxfId="2" priority="3" operator="lessThan">
      <formula>75</formula>
    </cfRule>
  </conditionalFormatting>
  <conditionalFormatting sqref="C44:D98">
    <cfRule type="cellIs" dxfId="1" priority="2" operator="lessThan">
      <formula>0</formula>
    </cfRule>
  </conditionalFormatting>
  <conditionalFormatting sqref="J43:J103">
    <cfRule type="cellIs" dxfId="0" priority="1" operator="lessThan">
      <formula>0</formula>
    </cfRule>
  </conditionalFormatting>
  <dataValidations count="2">
    <dataValidation type="decimal" operator="greaterThanOrEqual" allowBlank="1" showInputMessage="1" showErrorMessage="1" errorTitle="&lt;75.0" error="Rebate Basis Points must be equal to or greater than 75.0. Bidder may not offer Rebate Basis Points less than 75.0." sqref="G44" xr:uid="{01A74FD7-12DE-4145-A36B-BAFCADC1FCAF}">
      <formula1>75</formula1>
    </dataValidation>
    <dataValidation type="decimal" allowBlank="1" showInputMessage="1" showErrorMessage="1" sqref="C44:D98 J43:J103" xr:uid="{599AEB74-1996-4AFA-A8DF-45BA68679B4F}">
      <formula1>0</formula1>
      <formula2>1000000000</formula2>
    </dataValidation>
  </dataValidations>
  <printOptions horizontalCentered="1" verticalCentered="1" headings="1"/>
  <pageMargins left="0.7" right="0.7" top="0.75" bottom="0.75" header="0.3" footer="0.3"/>
  <pageSetup paperSize="17" scale="65" fitToHeight="2" orientation="landscape" r:id="rId1"/>
  <headerFooter>
    <oddHeader xml:space="preserve">&amp;R&amp;"Arial,Regular"&amp;10&amp;A
Group 79008 - Purchasing, Travel, and NET Card Services&amp;"-,Regular"&amp;11
</oddHeader>
    <oddFooter>&amp;L&amp;"Arial,Regular"&amp;10&amp;F&amp;R&amp;"Arial,Regular"&amp;10Page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D6EC-BC71-45E0-9C27-5FBA0D39A0C3}">
  <sheetPr>
    <pageSetUpPr fitToPage="1"/>
  </sheetPr>
  <dimension ref="A1:S36"/>
  <sheetViews>
    <sheetView showGridLines="0" workbookViewId="0">
      <selection activeCell="E19" sqref="E19"/>
    </sheetView>
  </sheetViews>
  <sheetFormatPr defaultRowHeight="15" x14ac:dyDescent="0.25"/>
  <cols>
    <col min="2" max="2" width="10.85546875" customWidth="1"/>
    <col min="3" max="3" width="11.85546875" customWidth="1"/>
    <col min="4" max="4" width="12.42578125" customWidth="1"/>
    <col min="5" max="5" width="19.85546875" customWidth="1"/>
    <col min="6" max="6" width="22.140625" customWidth="1"/>
    <col min="7" max="7" width="21.42578125" customWidth="1"/>
    <col min="8" max="8" width="14.140625" customWidth="1"/>
    <col min="9" max="9" width="19.5703125" customWidth="1"/>
    <col min="10" max="10" width="16" customWidth="1"/>
    <col min="11" max="11" width="13.140625" customWidth="1"/>
    <col min="12" max="12" width="21.85546875" customWidth="1"/>
    <col min="13" max="13" width="15.42578125" customWidth="1"/>
    <col min="14" max="14" width="17.5703125" customWidth="1"/>
    <col min="15" max="15" width="15.140625" customWidth="1"/>
  </cols>
  <sheetData>
    <row r="1" spans="1:19" ht="42.75" customHeight="1" x14ac:dyDescent="0.3">
      <c r="A1" s="1"/>
      <c r="B1" s="114" t="s">
        <v>81</v>
      </c>
      <c r="C1" s="115"/>
      <c r="D1" s="115"/>
      <c r="E1" s="115"/>
      <c r="F1" s="115"/>
      <c r="G1" s="115"/>
      <c r="H1" s="115"/>
      <c r="I1" s="115"/>
      <c r="J1" s="1"/>
      <c r="K1" s="1"/>
      <c r="L1" s="1"/>
      <c r="M1" s="1"/>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x14ac:dyDescent="0.25">
      <c r="A3" s="1"/>
      <c r="B3" s="117" t="s">
        <v>31</v>
      </c>
      <c r="C3" s="117"/>
      <c r="D3" s="117"/>
      <c r="E3" s="117"/>
      <c r="F3" s="117"/>
      <c r="G3" s="117"/>
      <c r="H3" s="117"/>
      <c r="I3" s="117"/>
      <c r="J3" s="1"/>
      <c r="K3" s="1"/>
      <c r="L3" s="1"/>
      <c r="M3" s="1"/>
      <c r="N3" s="1"/>
      <c r="O3" s="1"/>
      <c r="P3" s="1"/>
      <c r="Q3" s="1"/>
      <c r="R3" s="1"/>
      <c r="S3" s="1"/>
    </row>
    <row r="4" spans="1:19" x14ac:dyDescent="0.25">
      <c r="A4" s="1"/>
      <c r="B4" s="1"/>
      <c r="C4" s="1"/>
      <c r="D4" s="1"/>
      <c r="E4" s="1"/>
      <c r="F4" s="1"/>
      <c r="G4" s="1"/>
      <c r="H4" s="1"/>
      <c r="I4" s="1"/>
      <c r="J4" s="1"/>
      <c r="K4" s="1"/>
      <c r="L4" s="1"/>
      <c r="M4" s="1"/>
      <c r="N4" s="1"/>
      <c r="O4" s="1"/>
      <c r="P4" s="1"/>
      <c r="Q4" s="1"/>
      <c r="R4" s="1"/>
      <c r="S4" s="1"/>
    </row>
    <row r="5" spans="1:19" x14ac:dyDescent="0.25">
      <c r="A5" s="1"/>
      <c r="B5" s="118" t="s">
        <v>69</v>
      </c>
      <c r="C5" s="118"/>
      <c r="D5" s="118"/>
      <c r="E5" s="118"/>
      <c r="F5" s="118"/>
      <c r="G5" s="118"/>
      <c r="H5" s="118"/>
      <c r="I5" s="118"/>
      <c r="J5" s="1"/>
      <c r="K5" s="1"/>
      <c r="L5" s="1"/>
      <c r="M5" s="1"/>
      <c r="N5" s="1"/>
      <c r="O5" s="1"/>
      <c r="P5" s="1"/>
      <c r="Q5" s="1"/>
      <c r="R5" s="1"/>
      <c r="S5" s="1"/>
    </row>
    <row r="6" spans="1:19" x14ac:dyDescent="0.25">
      <c r="A6" s="1"/>
      <c r="B6" s="1"/>
      <c r="C6" s="1"/>
      <c r="D6" s="1"/>
      <c r="E6" s="1"/>
      <c r="F6" s="1"/>
      <c r="G6" s="1"/>
      <c r="H6" s="1"/>
      <c r="I6" s="1"/>
      <c r="J6" s="1"/>
      <c r="K6" s="1"/>
      <c r="L6" s="1"/>
      <c r="M6" s="1"/>
      <c r="N6" s="1"/>
      <c r="O6" s="1"/>
      <c r="P6" s="1"/>
      <c r="Q6" s="1"/>
      <c r="R6" s="1"/>
      <c r="S6" s="1"/>
    </row>
    <row r="7" spans="1:19" x14ac:dyDescent="0.25">
      <c r="A7" s="1"/>
      <c r="B7" s="16" t="s">
        <v>32</v>
      </c>
      <c r="C7" s="16"/>
      <c r="D7" s="16"/>
      <c r="E7" s="16"/>
      <c r="F7" s="16"/>
      <c r="G7" s="16"/>
      <c r="H7" s="16"/>
      <c r="I7" s="16"/>
      <c r="J7" s="16"/>
      <c r="K7" s="1"/>
      <c r="L7" s="1"/>
      <c r="M7" s="1"/>
      <c r="N7" s="1"/>
      <c r="O7" s="1"/>
      <c r="P7" s="1"/>
      <c r="Q7" s="1"/>
      <c r="R7" s="1"/>
      <c r="S7" s="1"/>
    </row>
    <row r="8" spans="1:19" x14ac:dyDescent="0.25">
      <c r="A8" s="1"/>
      <c r="B8" s="117" t="s">
        <v>86</v>
      </c>
      <c r="C8" s="117"/>
      <c r="D8" s="117"/>
      <c r="E8" s="117"/>
      <c r="F8" s="117"/>
      <c r="G8" s="117"/>
      <c r="H8" s="117"/>
      <c r="I8" s="117"/>
      <c r="J8" s="117"/>
      <c r="K8" s="1"/>
      <c r="L8" s="1"/>
      <c r="M8" s="1"/>
      <c r="N8" s="1"/>
      <c r="O8" s="1"/>
      <c r="P8" s="1"/>
      <c r="Q8" s="1"/>
      <c r="R8" s="1"/>
      <c r="S8" s="1"/>
    </row>
    <row r="9" spans="1:19" x14ac:dyDescent="0.25">
      <c r="A9" s="1"/>
      <c r="B9" s="2"/>
      <c r="C9" s="2"/>
      <c r="D9" s="2"/>
      <c r="E9" s="2"/>
      <c r="F9" s="2"/>
      <c r="G9" s="2"/>
      <c r="H9" s="2"/>
      <c r="I9" s="2"/>
      <c r="J9" s="2"/>
      <c r="K9" s="1"/>
      <c r="L9" s="1"/>
      <c r="M9" s="1"/>
      <c r="N9" s="1"/>
      <c r="O9" s="1"/>
      <c r="P9" s="1"/>
      <c r="Q9" s="1"/>
      <c r="R9" s="1"/>
      <c r="S9" s="1"/>
    </row>
    <row r="10" spans="1:19" x14ac:dyDescent="0.25">
      <c r="A10" s="1"/>
      <c r="B10" s="1"/>
      <c r="C10" s="1"/>
      <c r="D10" s="1"/>
      <c r="E10" s="1"/>
      <c r="F10" s="1"/>
      <c r="G10" s="1"/>
      <c r="H10" s="1"/>
      <c r="I10" s="1"/>
      <c r="J10" s="1"/>
      <c r="K10" s="1"/>
      <c r="L10" s="1"/>
      <c r="M10" s="1"/>
      <c r="N10" s="1"/>
      <c r="O10" s="1"/>
      <c r="P10" s="1"/>
      <c r="Q10" s="1"/>
      <c r="R10" s="1"/>
      <c r="S10" s="1"/>
    </row>
    <row r="11" spans="1:19" x14ac:dyDescent="0.25">
      <c r="A11" s="1"/>
      <c r="B11" s="119" t="s">
        <v>33</v>
      </c>
      <c r="C11" s="119"/>
      <c r="D11" s="119"/>
      <c r="E11" s="119"/>
      <c r="F11" s="119"/>
      <c r="G11" s="119"/>
      <c r="H11" s="119"/>
      <c r="I11" s="119"/>
      <c r="J11" s="119"/>
      <c r="K11" s="119"/>
      <c r="L11" s="119"/>
      <c r="M11" s="119"/>
      <c r="N11" s="119"/>
      <c r="O11" s="119"/>
      <c r="P11" s="1"/>
      <c r="Q11" s="1"/>
      <c r="R11" s="1"/>
      <c r="S11" s="1"/>
    </row>
    <row r="12" spans="1:19" ht="134.44999999999999" customHeight="1" x14ac:dyDescent="0.25">
      <c r="A12" s="1"/>
      <c r="B12" s="3" t="s">
        <v>34</v>
      </c>
      <c r="C12" s="3" t="s">
        <v>35</v>
      </c>
      <c r="D12" s="3" t="s">
        <v>36</v>
      </c>
      <c r="E12" s="4" t="s">
        <v>37</v>
      </c>
      <c r="F12" s="18" t="s">
        <v>70</v>
      </c>
      <c r="G12" s="18" t="s">
        <v>73</v>
      </c>
      <c r="H12" s="4" t="s">
        <v>38</v>
      </c>
      <c r="I12" s="5" t="s">
        <v>39</v>
      </c>
      <c r="J12" s="13" t="s">
        <v>40</v>
      </c>
      <c r="K12" s="4" t="s">
        <v>82</v>
      </c>
      <c r="L12" s="4" t="s">
        <v>83</v>
      </c>
      <c r="M12" s="13" t="s">
        <v>41</v>
      </c>
      <c r="N12" s="13" t="s">
        <v>74</v>
      </c>
      <c r="O12" s="13" t="s">
        <v>42</v>
      </c>
      <c r="P12" s="1"/>
      <c r="Q12" s="1"/>
      <c r="R12" s="1"/>
      <c r="S12" s="1"/>
    </row>
    <row r="13" spans="1:19" x14ac:dyDescent="0.25">
      <c r="A13" s="1"/>
      <c r="B13" s="120">
        <v>1</v>
      </c>
      <c r="C13" s="6" t="s">
        <v>43</v>
      </c>
      <c r="D13" s="7" t="s">
        <v>44</v>
      </c>
      <c r="E13" s="7">
        <v>1000000</v>
      </c>
      <c r="F13" s="8">
        <v>30000</v>
      </c>
      <c r="G13" s="9">
        <v>75</v>
      </c>
      <c r="H13" s="8">
        <f>E13-F13</f>
        <v>970000</v>
      </c>
      <c r="I13" s="9">
        <v>186</v>
      </c>
      <c r="J13" s="14">
        <f>H13*(I13/10000)</f>
        <v>18042</v>
      </c>
      <c r="K13" s="6">
        <v>26</v>
      </c>
      <c r="L13" s="6">
        <v>2</v>
      </c>
      <c r="M13" s="14">
        <f>H13*(L13/10000)</f>
        <v>194</v>
      </c>
      <c r="N13" s="14">
        <f>F13*(G13/10000)</f>
        <v>225</v>
      </c>
      <c r="O13" s="14">
        <f>J13+M13+N13</f>
        <v>18461</v>
      </c>
      <c r="P13" s="1"/>
      <c r="Q13" s="1"/>
      <c r="R13" s="1"/>
      <c r="S13" s="1"/>
    </row>
    <row r="14" spans="1:19" x14ac:dyDescent="0.25">
      <c r="A14" s="1"/>
      <c r="B14" s="120"/>
      <c r="C14" s="6" t="s">
        <v>45</v>
      </c>
      <c r="D14" s="6" t="s">
        <v>46</v>
      </c>
      <c r="E14" s="7">
        <v>1500000</v>
      </c>
      <c r="F14" s="8">
        <v>40000</v>
      </c>
      <c r="G14" s="9">
        <v>75</v>
      </c>
      <c r="H14" s="8">
        <f t="shared" ref="H14:H15" si="0">E14-F14</f>
        <v>1460000</v>
      </c>
      <c r="I14" s="9">
        <v>186</v>
      </c>
      <c r="J14" s="14">
        <f>H14*(I14/10000)</f>
        <v>27155.999999999996</v>
      </c>
      <c r="K14" s="6">
        <v>24</v>
      </c>
      <c r="L14" s="6">
        <v>3</v>
      </c>
      <c r="M14" s="14">
        <f>H14*(L14/10000)</f>
        <v>437.99999999999994</v>
      </c>
      <c r="N14" s="14">
        <f>F14*(G14/10000)</f>
        <v>300</v>
      </c>
      <c r="O14" s="14">
        <f>J14+M14+N14</f>
        <v>27893.999999999996</v>
      </c>
      <c r="P14" s="1"/>
      <c r="Q14" s="1"/>
      <c r="R14" s="1"/>
      <c r="S14" s="1"/>
    </row>
    <row r="15" spans="1:19" x14ac:dyDescent="0.25">
      <c r="A15" s="1"/>
      <c r="B15" s="120"/>
      <c r="C15" s="6" t="s">
        <v>47</v>
      </c>
      <c r="D15" s="6" t="s">
        <v>48</v>
      </c>
      <c r="E15" s="7">
        <v>1250000</v>
      </c>
      <c r="F15" s="8">
        <v>35000</v>
      </c>
      <c r="G15" s="9">
        <v>75</v>
      </c>
      <c r="H15" s="8">
        <f t="shared" si="0"/>
        <v>1215000</v>
      </c>
      <c r="I15" s="9">
        <v>186</v>
      </c>
      <c r="J15" s="14">
        <f>H15*(I15/10000)</f>
        <v>22598.999999999996</v>
      </c>
      <c r="K15" s="6">
        <v>22</v>
      </c>
      <c r="L15" s="6">
        <v>4</v>
      </c>
      <c r="M15" s="14">
        <f>H15*(L15/10000)</f>
        <v>486</v>
      </c>
      <c r="N15" s="14">
        <f>F15*(G15/10000)</f>
        <v>262.5</v>
      </c>
      <c r="O15" s="14">
        <f>J15+M15+N15</f>
        <v>23347.499999999996</v>
      </c>
      <c r="P15" s="1"/>
      <c r="Q15" s="1"/>
      <c r="R15" s="1"/>
      <c r="S15" s="1"/>
    </row>
    <row r="16" spans="1:19" x14ac:dyDescent="0.25">
      <c r="A16" s="1"/>
      <c r="B16" s="1"/>
      <c r="C16" s="116" t="s">
        <v>49</v>
      </c>
      <c r="D16" s="116"/>
      <c r="E16" s="10">
        <f>SUM(E13:E15)</f>
        <v>3750000</v>
      </c>
      <c r="F16" s="10">
        <f>SUM(F13:F15)</f>
        <v>105000</v>
      </c>
      <c r="G16" s="11"/>
      <c r="H16" s="10">
        <f>SUM(H13:H15)</f>
        <v>3645000</v>
      </c>
      <c r="I16" s="11"/>
      <c r="J16" s="1"/>
      <c r="K16" s="1"/>
      <c r="L16" s="1"/>
      <c r="M16" s="1"/>
      <c r="N16" s="12"/>
      <c r="O16" s="12">
        <f t="shared" ref="O16" si="1">SUM(O13:O15)</f>
        <v>69702.5</v>
      </c>
      <c r="P16" s="1"/>
      <c r="Q16" s="1"/>
      <c r="R16" s="1"/>
      <c r="S16" s="1"/>
    </row>
    <row r="17" spans="1:19" x14ac:dyDescent="0.25">
      <c r="A17" s="1"/>
      <c r="B17" s="1"/>
      <c r="C17" s="1"/>
      <c r="D17" s="1"/>
      <c r="E17" s="1"/>
      <c r="F17" s="1"/>
      <c r="G17" s="1"/>
      <c r="H17" s="1"/>
      <c r="I17" s="1"/>
      <c r="J17" s="1"/>
      <c r="K17" s="1"/>
      <c r="L17" s="1"/>
      <c r="M17" s="1"/>
      <c r="N17" s="1"/>
      <c r="O17" s="1"/>
      <c r="P17" s="1"/>
      <c r="Q17" s="1"/>
      <c r="R17" s="1"/>
      <c r="S17" s="1"/>
    </row>
    <row r="18" spans="1:19" x14ac:dyDescent="0.25">
      <c r="A18" s="1"/>
      <c r="B18" s="1"/>
      <c r="C18" s="1"/>
      <c r="D18" s="1"/>
      <c r="E18" s="1"/>
      <c r="F18" s="1"/>
      <c r="G18" s="1"/>
      <c r="H18" s="1"/>
      <c r="I18" s="1"/>
      <c r="J18" s="1"/>
      <c r="K18" s="1"/>
      <c r="L18" s="1"/>
      <c r="M18" s="1"/>
      <c r="N18" s="1"/>
      <c r="O18" s="1"/>
      <c r="P18" s="1"/>
      <c r="Q18" s="1"/>
      <c r="R18" s="1"/>
      <c r="S18" s="1"/>
    </row>
    <row r="19" spans="1:19" x14ac:dyDescent="0.25">
      <c r="A19" s="1"/>
      <c r="B19" s="1"/>
      <c r="C19" s="1"/>
      <c r="D19" s="1"/>
      <c r="E19" s="1"/>
      <c r="F19" s="1"/>
      <c r="G19" s="1"/>
      <c r="H19" s="1"/>
      <c r="I19" s="1"/>
      <c r="J19" s="1"/>
      <c r="K19" s="1"/>
      <c r="L19" s="1"/>
      <c r="M19" s="1"/>
      <c r="N19" s="1"/>
      <c r="O19" s="1"/>
      <c r="P19" s="1"/>
      <c r="Q19" s="1"/>
      <c r="R19" s="1"/>
      <c r="S19" s="1"/>
    </row>
    <row r="20" spans="1:19" x14ac:dyDescent="0.25">
      <c r="A20" s="1"/>
      <c r="B20" s="1"/>
      <c r="C20" s="1"/>
      <c r="D20" s="1"/>
      <c r="E20" s="1"/>
      <c r="F20" s="1"/>
      <c r="G20" s="1"/>
      <c r="H20" s="1"/>
      <c r="I20" s="1"/>
      <c r="J20" s="1"/>
      <c r="K20" s="1"/>
      <c r="L20" s="1"/>
      <c r="M20" s="1"/>
      <c r="N20" s="1"/>
      <c r="O20" s="1"/>
      <c r="P20" s="1"/>
      <c r="Q20" s="1"/>
      <c r="R20" s="1"/>
      <c r="S20" s="1"/>
    </row>
    <row r="21" spans="1:19" x14ac:dyDescent="0.25">
      <c r="A21" s="1"/>
      <c r="B21" s="1"/>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c r="C24" s="1"/>
      <c r="D24" s="1"/>
      <c r="E24" s="1"/>
      <c r="F24" s="1"/>
      <c r="G24" s="1"/>
      <c r="H24" s="1"/>
      <c r="I24" s="1"/>
      <c r="J24" s="1"/>
      <c r="K24" s="1"/>
      <c r="L24" s="1"/>
      <c r="M24" s="1"/>
      <c r="N24" s="1"/>
      <c r="O24" s="1"/>
      <c r="P24" s="1"/>
      <c r="Q24" s="1"/>
      <c r="R24" s="1"/>
      <c r="S24" s="1"/>
    </row>
    <row r="25" spans="1:19" x14ac:dyDescent="0.25">
      <c r="A25" s="1"/>
      <c r="B25" s="1"/>
      <c r="C25" s="1"/>
      <c r="D25" s="1"/>
      <c r="E25" s="1"/>
      <c r="F25" s="1"/>
      <c r="G25" s="1"/>
      <c r="H25" s="1"/>
      <c r="I25" s="1"/>
      <c r="J25" s="1"/>
      <c r="K25" s="1"/>
      <c r="L25" s="1"/>
      <c r="M25" s="1"/>
      <c r="N25" s="1"/>
      <c r="O25" s="1"/>
      <c r="P25" s="1"/>
      <c r="Q25" s="1"/>
      <c r="R25" s="1"/>
      <c r="S25" s="1"/>
    </row>
    <row r="26" spans="1:19" x14ac:dyDescent="0.25">
      <c r="A26" s="1"/>
      <c r="B26" s="1"/>
      <c r="C26" s="1"/>
      <c r="D26" s="1"/>
      <c r="E26" s="1"/>
      <c r="F26" s="1"/>
      <c r="G26" s="1"/>
      <c r="H26" s="1"/>
      <c r="I26" s="1"/>
      <c r="J26" s="1"/>
      <c r="K26" s="1"/>
      <c r="L26" s="1"/>
      <c r="M26" s="1"/>
      <c r="N26" s="1"/>
      <c r="O26" s="1"/>
      <c r="P26" s="1"/>
      <c r="Q26" s="1"/>
      <c r="R26" s="1"/>
      <c r="S26" s="1"/>
    </row>
    <row r="27" spans="1:19" x14ac:dyDescent="0.25">
      <c r="A27" s="1"/>
      <c r="B27" s="1"/>
      <c r="C27" s="1"/>
      <c r="D27" s="1"/>
      <c r="E27" s="1"/>
      <c r="F27" s="1"/>
      <c r="G27" s="1"/>
      <c r="H27" s="1"/>
      <c r="I27" s="1"/>
      <c r="J27" s="1"/>
      <c r="K27" s="1"/>
      <c r="L27" s="1"/>
      <c r="M27" s="1"/>
      <c r="N27" s="1"/>
      <c r="O27" s="1"/>
      <c r="P27" s="1"/>
      <c r="Q27" s="1"/>
      <c r="R27" s="1"/>
      <c r="S27" s="1"/>
    </row>
    <row r="28" spans="1:19" x14ac:dyDescent="0.25">
      <c r="A28" s="15"/>
      <c r="B28" s="15"/>
      <c r="C28" s="15"/>
      <c r="D28" s="15"/>
      <c r="E28" s="15"/>
      <c r="F28" s="15"/>
      <c r="G28" s="15"/>
      <c r="H28" s="15"/>
      <c r="I28" s="15"/>
      <c r="J28" s="15"/>
      <c r="K28" s="15"/>
      <c r="L28" s="15"/>
      <c r="M28" s="15"/>
      <c r="N28" s="15"/>
      <c r="O28" s="15"/>
      <c r="P28" s="15"/>
      <c r="Q28" s="15"/>
      <c r="R28" s="15"/>
      <c r="S28" s="15"/>
    </row>
    <row r="29" spans="1:19" x14ac:dyDescent="0.25">
      <c r="A29" s="15"/>
      <c r="B29" s="15"/>
      <c r="C29" s="15"/>
      <c r="D29" s="15"/>
      <c r="E29" s="15"/>
      <c r="F29" s="15"/>
      <c r="G29" s="15"/>
      <c r="H29" s="15"/>
      <c r="I29" s="15"/>
      <c r="J29" s="15"/>
      <c r="K29" s="15"/>
      <c r="L29" s="15"/>
      <c r="M29" s="15"/>
      <c r="N29" s="15"/>
      <c r="O29" s="15"/>
      <c r="P29" s="15"/>
      <c r="Q29" s="15"/>
      <c r="R29" s="15"/>
      <c r="S29" s="15"/>
    </row>
    <row r="30" spans="1:19" x14ac:dyDescent="0.25">
      <c r="A30" s="15"/>
      <c r="B30" s="15"/>
      <c r="C30" s="15"/>
      <c r="D30" s="15"/>
      <c r="E30" s="15"/>
      <c r="F30" s="15"/>
      <c r="G30" s="15"/>
      <c r="H30" s="15"/>
      <c r="I30" s="15"/>
      <c r="J30" s="15"/>
      <c r="K30" s="15"/>
      <c r="L30" s="15"/>
      <c r="M30" s="15"/>
      <c r="N30" s="15"/>
      <c r="O30" s="15"/>
      <c r="P30" s="15"/>
      <c r="Q30" s="15"/>
      <c r="R30" s="15"/>
      <c r="S30" s="15"/>
    </row>
    <row r="31" spans="1:19" x14ac:dyDescent="0.25">
      <c r="A31" s="15"/>
      <c r="B31" s="15"/>
      <c r="C31" s="15"/>
      <c r="D31" s="15"/>
      <c r="E31" s="15"/>
      <c r="F31" s="15"/>
      <c r="G31" s="15"/>
      <c r="H31" s="15"/>
      <c r="I31" s="15"/>
      <c r="J31" s="15"/>
      <c r="K31" s="15"/>
      <c r="L31" s="15"/>
      <c r="M31" s="15"/>
      <c r="N31" s="15"/>
      <c r="O31" s="15"/>
      <c r="P31" s="15"/>
      <c r="Q31" s="15"/>
      <c r="R31" s="15"/>
      <c r="S31" s="15"/>
    </row>
    <row r="32" spans="1:19" x14ac:dyDescent="0.25">
      <c r="A32" s="15"/>
      <c r="B32" s="15"/>
      <c r="C32" s="15"/>
      <c r="D32" s="15"/>
      <c r="E32" s="15"/>
      <c r="F32" s="15"/>
      <c r="G32" s="15"/>
      <c r="H32" s="15"/>
      <c r="I32" s="15"/>
      <c r="J32" s="15"/>
      <c r="K32" s="15"/>
      <c r="L32" s="15"/>
      <c r="M32" s="15"/>
      <c r="N32" s="15"/>
      <c r="O32" s="15"/>
      <c r="P32" s="15"/>
      <c r="Q32" s="15"/>
      <c r="R32" s="15"/>
      <c r="S32" s="15"/>
    </row>
    <row r="33" spans="1:19" x14ac:dyDescent="0.25">
      <c r="A33" s="15"/>
      <c r="B33" s="15"/>
      <c r="C33" s="15"/>
      <c r="D33" s="15"/>
      <c r="E33" s="15"/>
      <c r="F33" s="15"/>
      <c r="G33" s="15"/>
      <c r="H33" s="15"/>
      <c r="I33" s="15"/>
      <c r="J33" s="15"/>
      <c r="K33" s="15"/>
      <c r="L33" s="15"/>
      <c r="M33" s="15"/>
      <c r="N33" s="15"/>
      <c r="O33" s="15"/>
      <c r="P33" s="15"/>
      <c r="Q33" s="15"/>
      <c r="R33" s="15"/>
      <c r="S33" s="15"/>
    </row>
    <row r="34" spans="1:19" x14ac:dyDescent="0.25">
      <c r="A34" s="15"/>
      <c r="B34" s="15"/>
      <c r="C34" s="15"/>
      <c r="D34" s="15"/>
      <c r="E34" s="15"/>
      <c r="F34" s="15"/>
      <c r="G34" s="15"/>
      <c r="H34" s="15"/>
      <c r="I34" s="15"/>
      <c r="J34" s="15"/>
      <c r="K34" s="15"/>
      <c r="L34" s="15"/>
      <c r="M34" s="15"/>
      <c r="N34" s="15"/>
      <c r="O34" s="15"/>
      <c r="P34" s="15"/>
      <c r="Q34" s="15"/>
      <c r="R34" s="15"/>
      <c r="S34" s="15"/>
    </row>
    <row r="35" spans="1:19" x14ac:dyDescent="0.25">
      <c r="A35" s="15"/>
      <c r="B35" s="15"/>
      <c r="C35" s="15"/>
      <c r="D35" s="15"/>
      <c r="E35" s="15"/>
      <c r="F35" s="15"/>
      <c r="G35" s="15"/>
      <c r="H35" s="15"/>
      <c r="I35" s="15"/>
      <c r="J35" s="15"/>
      <c r="K35" s="15"/>
      <c r="L35" s="15"/>
      <c r="M35" s="15"/>
      <c r="N35" s="15"/>
      <c r="O35" s="15"/>
      <c r="P35" s="15"/>
      <c r="Q35" s="15"/>
      <c r="R35" s="15"/>
      <c r="S35" s="15"/>
    </row>
    <row r="36" spans="1:19" x14ac:dyDescent="0.25">
      <c r="A36" s="15"/>
      <c r="B36" s="15"/>
      <c r="C36" s="15"/>
      <c r="D36" s="15"/>
      <c r="E36" s="15"/>
      <c r="F36" s="15"/>
      <c r="G36" s="15"/>
      <c r="H36" s="15"/>
      <c r="I36" s="15"/>
      <c r="J36" s="15"/>
      <c r="K36" s="15"/>
      <c r="L36" s="15"/>
      <c r="M36" s="15"/>
      <c r="N36" s="15"/>
      <c r="O36" s="15"/>
      <c r="P36" s="15"/>
      <c r="Q36" s="15"/>
      <c r="R36" s="15"/>
      <c r="S36" s="15"/>
    </row>
  </sheetData>
  <sheetProtection algorithmName="SHA-512" hashValue="CRcKPxy1BjMbwApiUPvNFxGju5XH+xFY9dLrpqc3+cjTefAw+iiaVwYx2Yy8/AXNqO0coNyjsVy/kFcdcbN0SA==" saltValue="EmGod8TwhbafEGt+wnBsVg==" spinCount="100000" sheet="1" objects="1" scenarios="1"/>
  <mergeCells count="7">
    <mergeCell ref="B1:I1"/>
    <mergeCell ref="C16:D16"/>
    <mergeCell ref="B3:I3"/>
    <mergeCell ref="B5:I5"/>
    <mergeCell ref="B8:J8"/>
    <mergeCell ref="B11:O11"/>
    <mergeCell ref="B13:B15"/>
  </mergeCells>
  <printOptions horizontalCentered="1" verticalCentered="1"/>
  <pageMargins left="0.7" right="0.7" top="0.75" bottom="0.75" header="0.3" footer="0.3"/>
  <pageSetup scale="48" fitToHeight="0" orientation="landscape" r:id="rId1"/>
  <headerFooter>
    <oddHeader>&amp;R&amp;"Arial,Regular"&amp;10&amp;A
Group 79008 - Purchasing, Travel, and NET Card Services</oddHeader>
    <oddFooter>&amp;L&amp;"Arial,Regular"&amp;F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Summary &amp; Rebates</vt:lpstr>
      <vt:lpstr>Rebate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Ahlborn, Tyler</dc:creator>
  <cp:lastModifiedBy>Ahlborn, Tyler</cp:lastModifiedBy>
  <cp:lastPrinted>2021-06-22T17:05:51Z</cp:lastPrinted>
  <dcterms:created xsi:type="dcterms:W3CDTF">2020-07-20T20:34:56Z</dcterms:created>
  <dcterms:modified xsi:type="dcterms:W3CDTF">2021-08-18T17:44:45Z</dcterms:modified>
</cp:coreProperties>
</file>