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V:\ProcurementServices\PSTm02(Allen)\PCard\79008-23217 PCard\FPR\02Procurement\02_RfpIfb\Bid Revisions During Advertisement\Web Posting with Q&amp;A\Web Posting 8-4-21\"/>
    </mc:Choice>
  </mc:AlternateContent>
  <xr:revisionPtr revIDLastSave="0" documentId="13_ncr:1_{9965812A-1A8A-431B-B4F0-B0AA706557ED}" xr6:coauthVersionLast="46" xr6:coauthVersionMax="46" xr10:uidLastSave="{00000000-0000-0000-0000-000000000000}"/>
  <workbookProtection workbookAlgorithmName="SHA-512" workbookHashValue="jwKTlAMPiKvts/aYmhDfruOpRkqebVEmZyTcqYYWcWoOqPAHM94vSfVkxW7c8x1ZWd3iSZl7ygMrwyxxfNMR/Q==" workbookSaltValue="Lqo+64E0NBqVfcL2ruUJIQ==" workbookSpinCount="100000" lockStructure="1"/>
  <bookViews>
    <workbookView xWindow="28680" yWindow="-120" windowWidth="29040" windowHeight="15840" xr2:uid="{00000000-000D-0000-FFFF-FFFF00000000}"/>
  </bookViews>
  <sheets>
    <sheet name="NYS Data" sheetId="1" r:id="rId1"/>
    <sheet name="Additional Expected DCAS Spend"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6" i="1" l="1"/>
  <c r="AD70" i="1"/>
  <c r="D196" i="1"/>
  <c r="D202" i="1"/>
  <c r="D73" i="3" l="1"/>
  <c r="E73" i="3" s="1"/>
  <c r="E72" i="3"/>
  <c r="E71" i="3"/>
  <c r="E70" i="3"/>
  <c r="E69" i="3"/>
  <c r="E68" i="3"/>
  <c r="E67" i="3"/>
  <c r="E66" i="3"/>
  <c r="E65" i="3"/>
  <c r="E64" i="3"/>
  <c r="E63" i="3"/>
  <c r="F55" i="3" l="1"/>
  <c r="F54" i="3"/>
  <c r="F53" i="3"/>
  <c r="F52" i="3"/>
  <c r="D13" i="3" l="1"/>
  <c r="D56" i="1"/>
  <c r="D81" i="1"/>
  <c r="C58" i="1"/>
  <c r="D57" i="1"/>
  <c r="D41" i="3"/>
  <c r="U29" i="3"/>
  <c r="T29" i="3"/>
  <c r="S29" i="3"/>
  <c r="R29" i="3"/>
  <c r="P29" i="3"/>
  <c r="C4" i="3"/>
  <c r="C40" i="3" l="1"/>
  <c r="C42" i="3" s="1"/>
  <c r="F31" i="3"/>
  <c r="Z34" i="3"/>
  <c r="Z38" i="3"/>
  <c r="Z43" i="3"/>
  <c r="Z29" i="3"/>
  <c r="AB29" i="3" s="1"/>
  <c r="C19" i="3"/>
  <c r="V29" i="3"/>
  <c r="D40" i="3"/>
  <c r="D69" i="1"/>
  <c r="AB38" i="3" l="1"/>
  <c r="D54" i="3"/>
  <c r="E54" i="3" s="1"/>
  <c r="AB34" i="3"/>
  <c r="D53" i="3"/>
  <c r="E53" i="3" s="1"/>
  <c r="D52" i="3"/>
  <c r="E52" i="3" s="1"/>
  <c r="AB43" i="3"/>
  <c r="D55" i="3"/>
  <c r="E55" i="3" s="1"/>
  <c r="L45" i="1"/>
  <c r="D105" i="1" l="1"/>
  <c r="AC78" i="1"/>
  <c r="AA78" i="1"/>
  <c r="AC67" i="1"/>
  <c r="AA67" i="1"/>
  <c r="AC55" i="1"/>
  <c r="AA55" i="1"/>
  <c r="AC43" i="1"/>
  <c r="AA43" i="1"/>
  <c r="U43" i="1"/>
  <c r="Z76" i="1" s="1"/>
  <c r="T43" i="1"/>
  <c r="Z65" i="1" s="1"/>
  <c r="S43" i="1"/>
  <c r="Z53" i="1" s="1"/>
  <c r="R43" i="1"/>
  <c r="Z41" i="1" s="1"/>
  <c r="AD41" i="1" s="1"/>
  <c r="U42" i="1"/>
  <c r="Z75" i="1" s="1"/>
  <c r="T42" i="1"/>
  <c r="Z64" i="1" s="1"/>
  <c r="S42" i="1"/>
  <c r="Z52" i="1" s="1"/>
  <c r="AD52" i="1" s="1"/>
  <c r="R42" i="1"/>
  <c r="U41" i="1"/>
  <c r="Z74" i="1" s="1"/>
  <c r="T41" i="1"/>
  <c r="Z63" i="1" s="1"/>
  <c r="AD63" i="1" s="1"/>
  <c r="S41" i="1"/>
  <c r="Z51" i="1" s="1"/>
  <c r="R41" i="1"/>
  <c r="U39" i="1"/>
  <c r="Z72" i="1" s="1"/>
  <c r="T39" i="1"/>
  <c r="Z61" i="1" s="1"/>
  <c r="S39" i="1"/>
  <c r="Z49" i="1" s="1"/>
  <c r="R39" i="1"/>
  <c r="Z37" i="1" s="1"/>
  <c r="AD37" i="1" s="1"/>
  <c r="U38" i="1"/>
  <c r="Z71" i="1" s="1"/>
  <c r="T38" i="1"/>
  <c r="S38" i="1"/>
  <c r="Z48" i="1" s="1"/>
  <c r="R38" i="1"/>
  <c r="Z36" i="1" s="1"/>
  <c r="U37" i="1"/>
  <c r="U45" i="1" s="1"/>
  <c r="T37" i="1"/>
  <c r="Z59" i="1" s="1"/>
  <c r="S37" i="1"/>
  <c r="Z47" i="1" s="1"/>
  <c r="R37" i="1"/>
  <c r="R45" i="1" s="1"/>
  <c r="AB51" i="1" l="1"/>
  <c r="AD51" i="1"/>
  <c r="AD36" i="1"/>
  <c r="AB36" i="1"/>
  <c r="Z70" i="1"/>
  <c r="AD59" i="1"/>
  <c r="AB59" i="1"/>
  <c r="AD61" i="1"/>
  <c r="AB61" i="1"/>
  <c r="AD64" i="1"/>
  <c r="AB64" i="1"/>
  <c r="AD65" i="1"/>
  <c r="AB65" i="1"/>
  <c r="AD71" i="1"/>
  <c r="AB71" i="1"/>
  <c r="AD74" i="1"/>
  <c r="AB74" i="1"/>
  <c r="AB75" i="1"/>
  <c r="AD75" i="1"/>
  <c r="AD76" i="1"/>
  <c r="AB76" i="1"/>
  <c r="AD72" i="1"/>
  <c r="AB72" i="1"/>
  <c r="AB47" i="1"/>
  <c r="Z55" i="1"/>
  <c r="AD47" i="1"/>
  <c r="AD48" i="1"/>
  <c r="AB48" i="1"/>
  <c r="AB49" i="1"/>
  <c r="AD49" i="1"/>
  <c r="AB53" i="1"/>
  <c r="AD53" i="1"/>
  <c r="T45" i="1"/>
  <c r="V38" i="1"/>
  <c r="V39" i="1"/>
  <c r="V41" i="1"/>
  <c r="V42" i="1"/>
  <c r="V43" i="1"/>
  <c r="AB37" i="1"/>
  <c r="AB41" i="1"/>
  <c r="AB52" i="1"/>
  <c r="Z40" i="1"/>
  <c r="S45" i="1"/>
  <c r="Z39" i="1"/>
  <c r="Z60" i="1"/>
  <c r="Z35" i="1"/>
  <c r="AB63" i="1"/>
  <c r="AB55" i="1"/>
  <c r="AD55" i="1"/>
  <c r="V37" i="1"/>
  <c r="E173" i="1"/>
  <c r="E174" i="1"/>
  <c r="E175" i="1"/>
  <c r="E172" i="1"/>
  <c r="E165" i="1"/>
  <c r="E166" i="1"/>
  <c r="E167" i="1"/>
  <c r="E164" i="1"/>
  <c r="E149" i="1"/>
  <c r="E150" i="1"/>
  <c r="E151" i="1"/>
  <c r="E148" i="1"/>
  <c r="E141" i="1"/>
  <c r="E142" i="1"/>
  <c r="E143" i="1"/>
  <c r="E140" i="1"/>
  <c r="AD39" i="1" l="1"/>
  <c r="AB39" i="1"/>
  <c r="AB70" i="1"/>
  <c r="V45" i="1"/>
  <c r="Z78" i="1"/>
  <c r="AB78" i="1" s="1"/>
  <c r="AD35" i="1"/>
  <c r="AB35" i="1"/>
  <c r="Z43" i="1"/>
  <c r="AB43" i="1" s="1"/>
  <c r="AD60" i="1"/>
  <c r="AB60" i="1"/>
  <c r="AD78" i="1"/>
  <c r="AB40" i="1"/>
  <c r="AD40" i="1"/>
  <c r="Z67" i="1"/>
  <c r="C6" i="1"/>
  <c r="C5" i="1"/>
  <c r="AD43" i="1" l="1"/>
  <c r="AB67" i="1"/>
  <c r="AD67" i="1"/>
  <c r="E157" i="1"/>
  <c r="E158" i="1"/>
  <c r="E159" i="1"/>
  <c r="E156" i="1"/>
  <c r="E133" i="1"/>
  <c r="E134" i="1"/>
  <c r="E135" i="1"/>
  <c r="E132" i="1"/>
  <c r="C118" i="1"/>
  <c r="C106" i="1"/>
  <c r="C94" i="1"/>
  <c r="C82" i="1"/>
  <c r="C70" i="1"/>
  <c r="C7" i="1" l="1"/>
  <c r="D20" i="1"/>
  <c r="D116" i="1"/>
  <c r="D117" i="1"/>
  <c r="D104" i="1"/>
  <c r="D93" i="1"/>
  <c r="D92" i="1"/>
  <c r="D80" i="1"/>
  <c r="D68" i="1"/>
  <c r="P37" i="1"/>
  <c r="E45" i="1"/>
  <c r="F45" i="1"/>
  <c r="G45" i="1"/>
  <c r="H45" i="1"/>
  <c r="I45" i="1"/>
  <c r="J45" i="1"/>
  <c r="K45" i="1"/>
  <c r="M45" i="1"/>
  <c r="N45" i="1"/>
  <c r="O45" i="1"/>
  <c r="D45" i="1"/>
  <c r="P45" i="1" l="1"/>
  <c r="F47" i="1" s="1"/>
</calcChain>
</file>

<file path=xl/sharedStrings.xml><?xml version="1.0" encoding="utf-8"?>
<sst xmlns="http://schemas.openxmlformats.org/spreadsheetml/2006/main" count="406" uniqueCount="139">
  <si>
    <t>Program Volume:  Fiscal Year 2019-2020</t>
  </si>
  <si>
    <t>Hierarchy Number (Level 1)</t>
  </si>
  <si>
    <t>April</t>
  </si>
  <si>
    <t>May</t>
  </si>
  <si>
    <t>June</t>
  </si>
  <si>
    <t>July</t>
  </si>
  <si>
    <t>August</t>
  </si>
  <si>
    <t>September</t>
  </si>
  <si>
    <t>October</t>
  </si>
  <si>
    <t>November</t>
  </si>
  <si>
    <t>December</t>
  </si>
  <si>
    <t>January</t>
  </si>
  <si>
    <t>February</t>
  </si>
  <si>
    <t xml:space="preserve">March </t>
  </si>
  <si>
    <t>Fiscal Year 2019</t>
  </si>
  <si>
    <t>Fiscal Year 2020</t>
  </si>
  <si>
    <t>Total</t>
  </si>
  <si>
    <t>00132</t>
  </si>
  <si>
    <t>STATE OF NEW YORK PURCHASING</t>
  </si>
  <si>
    <t>10645</t>
  </si>
  <si>
    <t>10646</t>
  </si>
  <si>
    <t>STATE OF NEW YORK TRAVEL</t>
  </si>
  <si>
    <t>NYS TRAVEL - NET</t>
  </si>
  <si>
    <t>00133</t>
  </si>
  <si>
    <t>NYS OTHER AGENCIES PURCHASING</t>
  </si>
  <si>
    <t>10647</t>
  </si>
  <si>
    <t>SNY POLY SUBS TRAVEL</t>
  </si>
  <si>
    <t>11285</t>
  </si>
  <si>
    <t>Overall Totals</t>
  </si>
  <si>
    <t>2019/2020 Fiscal Year Monthly Average Across All Programs:</t>
  </si>
  <si>
    <t>Hierarchy Name (Level 1)</t>
  </si>
  <si>
    <t>Transactions</t>
  </si>
  <si>
    <t xml:space="preserve">Amount </t>
  </si>
  <si>
    <t>Number</t>
  </si>
  <si>
    <t>Fiscal Year 2019 / 2020</t>
  </si>
  <si>
    <t>Monthly Average</t>
  </si>
  <si>
    <t>Number of Authorized Users</t>
  </si>
  <si>
    <t>State of New York Agencies</t>
  </si>
  <si>
    <t>NYS Poly Subs</t>
  </si>
  <si>
    <t>P-Cards</t>
  </si>
  <si>
    <t>Travel Cards</t>
  </si>
  <si>
    <t>NET Cards</t>
  </si>
  <si>
    <t>Annual Transaction Volume</t>
  </si>
  <si>
    <t>Number of Cards</t>
  </si>
  <si>
    <t>Number of Transactions</t>
  </si>
  <si>
    <t xml:space="preserve">10645 NET : Non-employee Travel </t>
  </si>
  <si>
    <t>From</t>
  </si>
  <si>
    <t>To</t>
  </si>
  <si>
    <t>Total Volume</t>
  </si>
  <si>
    <t>Large Ticket Volume</t>
  </si>
  <si>
    <t xml:space="preserve">10646 NYS Travel </t>
  </si>
  <si>
    <t xml:space="preserve">10647 Polysub Travel </t>
  </si>
  <si>
    <t>11285 Polysub NET</t>
  </si>
  <si>
    <t xml:space="preserve">00132 NYS Purchasing </t>
  </si>
  <si>
    <t xml:space="preserve"> Average DTP </t>
  </si>
  <si>
    <t>00133 Polysub Purchasing</t>
  </si>
  <si>
    <t>Total Authorized Users</t>
  </si>
  <si>
    <t>NYS POLYSUB NET</t>
  </si>
  <si>
    <t>Purchase Card Volumes: State Fiscal Year 2019 / 2020  (Level 1: 00132)</t>
  </si>
  <si>
    <t xml:space="preserve">The table below lists transaction and purchase metrics for the NY State Purchase Card Program </t>
  </si>
  <si>
    <t>Cards Outstanding</t>
  </si>
  <si>
    <t>Travel Card Volumes: State Fiscal Year 2019 / 2020 (Level 1: 10646)</t>
  </si>
  <si>
    <t>The table below lists transaction and purchase metrics for the NY State Travel Card Program</t>
  </si>
  <si>
    <t>Purchase Card Volumes: Polisubs State Fiscal Year 2019 / 2020 (Level: 00133)</t>
  </si>
  <si>
    <t>The table below lists transaction and purchase metrics for the NY State Purchase Card Program</t>
  </si>
  <si>
    <t xml:space="preserve">The table below lists transaction and purchase metrics for the NY State Travel Card Program </t>
  </si>
  <si>
    <t>Travel Card Volumes: Polisubs Fiscal Year 2019 / 2020 (Level 1: 10647)</t>
  </si>
  <si>
    <t>Standard Interchange Volume</t>
  </si>
  <si>
    <t>Foreign Transactions</t>
  </si>
  <si>
    <t>Starting April 7th, 2014</t>
  </si>
  <si>
    <t>Ending June 30, 2020</t>
  </si>
  <si>
    <t>Total Annual Spend for all cards for all NY Authorized Users</t>
  </si>
  <si>
    <t>Average Transaction Size</t>
  </si>
  <si>
    <t>9/7/20119</t>
  </si>
  <si>
    <t>3/7/2019</t>
  </si>
  <si>
    <t>9/7/2019</t>
  </si>
  <si>
    <t>12/7/1819</t>
  </si>
  <si>
    <t>12/7/2019</t>
  </si>
  <si>
    <t>12/7/19</t>
  </si>
  <si>
    <t>Based on the Billing Accounts</t>
  </si>
  <si>
    <t>Approximate Total Card Usage (2019 / 2020 Fiscal Year)</t>
  </si>
  <si>
    <t>Q2</t>
  </si>
  <si>
    <t>Q3</t>
  </si>
  <si>
    <t>Q4</t>
  </si>
  <si>
    <t>Q1</t>
  </si>
  <si>
    <t>Q2 2019</t>
  </si>
  <si>
    <t>Q2 Total Volume</t>
  </si>
  <si>
    <t>LTI Volume</t>
  </si>
  <si>
    <t>LTI %</t>
  </si>
  <si>
    <t>MNI Volume</t>
  </si>
  <si>
    <t>MNI %</t>
  </si>
  <si>
    <t>Q3 2019</t>
  </si>
  <si>
    <t>Q3 Total Volume</t>
  </si>
  <si>
    <t>Q4 2019</t>
  </si>
  <si>
    <t>Q4 Total Volume</t>
  </si>
  <si>
    <t>Q1 2020</t>
  </si>
  <si>
    <t>Q1 Total Volume</t>
  </si>
  <si>
    <t>Large Ticket Interchange (LTI) and Merchant Negotiated Interchange (MNI) Data</t>
  </si>
  <si>
    <t>for 1 year period covering 3 quarters of 2019 and first quarter of 2020</t>
  </si>
  <si>
    <t>Number of Additional Anticipated Authorized Users</t>
  </si>
  <si>
    <t>NYC DCAS NET</t>
  </si>
  <si>
    <t>NYC DCAS TRAVEL</t>
  </si>
  <si>
    <t>NYC DCAS PURCHASING</t>
  </si>
  <si>
    <t>Number of Additional Anticipated 
Authorized Users</t>
  </si>
  <si>
    <t>Approximate Additional Total Card Usage (2019 / 2020 Fiscal Year)</t>
  </si>
  <si>
    <t>Program Volume:  Additional Anticipated Volume based on Fiscal Year 2019-2020</t>
  </si>
  <si>
    <t>The table below lists additional anticipated transaction and purchase metrics for the NY State Purchase Card Program</t>
  </si>
  <si>
    <t>00133 DCAS Purchasing</t>
  </si>
  <si>
    <t>The data below is based upon the most recent rebate year (March 2019 to March 2020), which is slightly different than NY's fiscal year of April 1st to March 31st and the data above.</t>
  </si>
  <si>
    <t>NET Travel Card Volumes:  Fiscal Year 2019 / 2020 (Level 1: 10645)</t>
  </si>
  <si>
    <t>The table below lists transaction and purchase metrics for the NY State NET Travel Card Program</t>
  </si>
  <si>
    <t>NET Travel Card Volumes: Polysub Fiscal Year 2019 / 2020 (Level 1: 11285)</t>
  </si>
  <si>
    <t>Total NYC DCAS 
Anticipated Authorized Users</t>
  </si>
  <si>
    <t>n/a</t>
  </si>
  <si>
    <t>MNI Volume (*not applicable)</t>
  </si>
  <si>
    <t>Large Ticket Interchange (LTI) Data</t>
  </si>
  <si>
    <t>Typically less than 25 days, although during the pandemic it typically ranged from 30 - 40 days</t>
  </si>
  <si>
    <t>Purchase Card Volumes: NYC DCAS State Fiscal Year 2019 / 2020 (Level: 00133)</t>
  </si>
  <si>
    <t>P-Card</t>
  </si>
  <si>
    <t>Travel</t>
  </si>
  <si>
    <t>NET</t>
  </si>
  <si>
    <t>DCAS P-Card Data from March 2020 to December 2020</t>
  </si>
  <si>
    <t>Months</t>
  </si>
  <si>
    <t>Sum of Transaction Amounts (CY2020)</t>
  </si>
  <si>
    <t>Comparison to CY2019</t>
  </si>
  <si>
    <t>Percent Change</t>
  </si>
  <si>
    <t>Grand Total</t>
  </si>
  <si>
    <t>calculated as follows:</t>
  </si>
  <si>
    <t>* Year 2020 calculated as follows:</t>
  </si>
  <si>
    <t>$542,731,929 *</t>
  </si>
  <si>
    <t>$126,170,037 **</t>
  </si>
  <si>
    <t xml:space="preserve">** Quarter ending March 31, 2021 </t>
  </si>
  <si>
    <t>Quarter ending March 31, 2021</t>
  </si>
  <si>
    <r>
      <t xml:space="preserve">Appendix D - Historical Usage of the Purchasing, Travel and NET Cards </t>
    </r>
    <r>
      <rPr>
        <b/>
        <sz val="20"/>
        <color rgb="FFFF0000"/>
        <rFont val="Calibri"/>
        <family val="2"/>
        <scheme val="minor"/>
      </rPr>
      <t>(Revised August 4, 2021)</t>
    </r>
  </si>
  <si>
    <r>
      <t xml:space="preserve">Appendix D - Historical Usage of the Purchasing, Travel and NET Cards </t>
    </r>
    <r>
      <rPr>
        <b/>
        <sz val="20"/>
        <color rgb="FFFF0000"/>
        <rFont val="Calibri"/>
        <family val="2"/>
        <scheme val="minor"/>
      </rPr>
      <t>(Revised August 4, 2021)</t>
    </r>
    <r>
      <rPr>
        <b/>
        <sz val="20"/>
        <color theme="1"/>
        <rFont val="Calibri"/>
        <family val="2"/>
        <scheme val="minor"/>
      </rPr>
      <t xml:space="preserve">
(Additional Anticipated Estimated Usage 
by adding New York City Department of Citywide Administrative Services to the Program)</t>
    </r>
  </si>
  <si>
    <t>Level III Spend</t>
  </si>
  <si>
    <t>Of the $542,731,929 total spend in the year 2020, $124,348,794 of that was Level III spend.</t>
  </si>
  <si>
    <t>*Level III: For the rebate calculation, transactions that included Level III details could fall within Standard Interchange Volume, Large Ticket Interchange, or Merchant Negotiated Interchange.</t>
  </si>
  <si>
    <t>**VPP / MPP: For the rebate calculation, transactions associated with Merchant Negotiated Interchange are shown in the table starting in cell X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</si>
</sst>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3" formatCode="_(* #,##0.00_);_(* \(#,##0.00\);_(* &quot;-&quot;??_);_(@_)"/>
    <numFmt numFmtId="164" formatCode="&quot;$&quot;#,##0.00"/>
    <numFmt numFmtId="165" formatCode="&quot;$&quot;#,##0"/>
    <numFmt numFmtId="166" formatCode="mmm\-yyyy"/>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1"/>
      <name val="Calibri"/>
      <family val="2"/>
      <scheme val="minor"/>
    </font>
    <font>
      <b/>
      <sz val="20"/>
      <color theme="1"/>
      <name val="Calibri"/>
      <family val="2"/>
      <scheme val="minor"/>
    </font>
    <font>
      <b/>
      <sz val="16"/>
      <color theme="1"/>
      <name val="Calibri"/>
      <family val="2"/>
      <scheme val="minor"/>
    </font>
    <font>
      <b/>
      <sz val="24"/>
      <color theme="1"/>
      <name val="Calibri"/>
      <family val="2"/>
      <scheme val="minor"/>
    </font>
    <font>
      <strike/>
      <sz val="11"/>
      <color theme="1"/>
      <name val="Calibri"/>
      <family val="2"/>
      <scheme val="minor"/>
    </font>
    <font>
      <sz val="11"/>
      <color rgb="FF000000"/>
      <name val="Calibri"/>
      <family val="2"/>
      <scheme val="minor"/>
    </font>
    <font>
      <b/>
      <sz val="11"/>
      <color rgb="FF000000"/>
      <name val="Calibri"/>
      <family val="2"/>
      <scheme val="minor"/>
    </font>
    <font>
      <b/>
      <sz val="20"/>
      <color rgb="FFFF000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5" tint="0.79998168889431442"/>
        <bgColor indexed="64"/>
      </patternFill>
    </fill>
  </fills>
  <borders count="30">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242">
    <xf numFmtId="0" fontId="0" fillId="0" borderId="0" xfId="0"/>
    <xf numFmtId="0" fontId="0" fillId="0" borderId="0" xfId="0" applyProtection="1"/>
    <xf numFmtId="0" fontId="5" fillId="0" borderId="0" xfId="0" applyFont="1" applyAlignment="1" applyProtection="1"/>
    <xf numFmtId="0" fontId="0" fillId="0" borderId="0" xfId="0" applyAlignment="1" applyProtection="1">
      <alignment horizontal="center"/>
    </xf>
    <xf numFmtId="0" fontId="0" fillId="0" borderId="1" xfId="0" applyBorder="1" applyProtection="1"/>
    <xf numFmtId="0" fontId="1" fillId="0" borderId="7" xfId="0" applyFont="1" applyBorder="1" applyAlignment="1" applyProtection="1">
      <alignment horizontal="center" wrapText="1"/>
    </xf>
    <xf numFmtId="0" fontId="0" fillId="0" borderId="8" xfId="0" applyBorder="1" applyProtection="1"/>
    <xf numFmtId="0" fontId="0" fillId="0" borderId="2" xfId="0" applyBorder="1" applyProtection="1"/>
    <xf numFmtId="0" fontId="1" fillId="0" borderId="0" xfId="0" applyFont="1" applyBorder="1" applyAlignment="1" applyProtection="1">
      <alignment horizontal="center"/>
    </xf>
    <xf numFmtId="0" fontId="0" fillId="0" borderId="3" xfId="0" applyBorder="1" applyProtection="1"/>
    <xf numFmtId="0" fontId="0" fillId="0" borderId="11" xfId="0" applyBorder="1" applyProtection="1"/>
    <xf numFmtId="0" fontId="0" fillId="2" borderId="10" xfId="0" applyFill="1" applyBorder="1" applyAlignment="1" applyProtection="1">
      <alignment horizontal="center"/>
    </xf>
    <xf numFmtId="0" fontId="0" fillId="0" borderId="10" xfId="0" applyBorder="1" applyAlignment="1" applyProtection="1">
      <alignment horizontal="center"/>
    </xf>
    <xf numFmtId="0" fontId="0" fillId="0" borderId="4"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0" xfId="0" applyBorder="1" applyAlignment="1" applyProtection="1">
      <alignment horizontal="center" vertical="center"/>
    </xf>
    <xf numFmtId="0" fontId="1" fillId="0" borderId="3" xfId="0" applyFont="1" applyBorder="1" applyAlignment="1" applyProtection="1">
      <alignment horizontal="center" wrapText="1"/>
    </xf>
    <xf numFmtId="49" fontId="0" fillId="0" borderId="11" xfId="0" applyNumberFormat="1" applyBorder="1" applyAlignment="1" applyProtection="1">
      <alignment horizontal="center"/>
    </xf>
    <xf numFmtId="0" fontId="0" fillId="2" borderId="12" xfId="0" applyFill="1" applyBorder="1" applyAlignment="1" applyProtection="1">
      <alignment horizontal="center"/>
    </xf>
    <xf numFmtId="0" fontId="0" fillId="0" borderId="10" xfId="0" applyBorder="1" applyProtection="1"/>
    <xf numFmtId="0" fontId="0" fillId="0" borderId="12" xfId="0" applyFill="1" applyBorder="1" applyAlignment="1" applyProtection="1">
      <alignment horizontal="center"/>
    </xf>
    <xf numFmtId="0" fontId="0" fillId="0" borderId="0" xfId="0" applyBorder="1" applyProtection="1"/>
    <xf numFmtId="0" fontId="0" fillId="0" borderId="3" xfId="0" applyBorder="1" applyAlignment="1" applyProtection="1">
      <alignment horizontal="center"/>
    </xf>
    <xf numFmtId="0" fontId="0" fillId="0" borderId="0" xfId="0" applyFill="1" applyBorder="1" applyAlignment="1" applyProtection="1">
      <alignment horizontal="center"/>
    </xf>
    <xf numFmtId="0" fontId="1" fillId="0" borderId="1" xfId="0" applyFont="1" applyBorder="1" applyProtection="1"/>
    <xf numFmtId="0" fontId="1" fillId="0" borderId="7" xfId="0" applyFont="1" applyBorder="1" applyProtection="1"/>
    <xf numFmtId="0" fontId="1" fillId="0" borderId="3" xfId="0" applyFont="1" applyBorder="1" applyAlignment="1" applyProtection="1">
      <alignment horizontal="center"/>
    </xf>
    <xf numFmtId="0" fontId="0" fillId="0" borderId="0" xfId="0" applyBorder="1" applyAlignment="1" applyProtection="1">
      <alignment horizontal="center"/>
    </xf>
    <xf numFmtId="164" fontId="0" fillId="2" borderId="10" xfId="0" applyNumberFormat="1" applyFill="1" applyBorder="1" applyAlignment="1" applyProtection="1">
      <alignment horizontal="center"/>
    </xf>
    <xf numFmtId="164" fontId="0" fillId="2" borderId="12" xfId="0" applyNumberFormat="1" applyFill="1" applyBorder="1" applyAlignment="1" applyProtection="1">
      <alignment horizontal="center"/>
    </xf>
    <xf numFmtId="164" fontId="0" fillId="0" borderId="0" xfId="0" applyNumberFormat="1" applyBorder="1" applyAlignment="1" applyProtection="1">
      <alignment horizontal="center"/>
    </xf>
    <xf numFmtId="164" fontId="0" fillId="0" borderId="0" xfId="0" applyNumberFormat="1" applyBorder="1" applyProtection="1"/>
    <xf numFmtId="3" fontId="0" fillId="2" borderId="10" xfId="0" applyNumberFormat="1" applyFill="1" applyBorder="1" applyAlignment="1" applyProtection="1">
      <alignment horizontal="center"/>
    </xf>
    <xf numFmtId="3" fontId="0" fillId="2" borderId="12" xfId="0" applyNumberFormat="1" applyFill="1"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3" borderId="0" xfId="0" applyFill="1" applyProtection="1"/>
    <xf numFmtId="0" fontId="1" fillId="0" borderId="1" xfId="0" applyFon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1" fillId="0" borderId="2" xfId="0" applyFont="1" applyBorder="1" applyProtection="1"/>
    <xf numFmtId="0" fontId="1" fillId="0" borderId="2" xfId="0" applyFont="1" applyBorder="1" applyAlignment="1" applyProtection="1">
      <alignment horizontal="center"/>
    </xf>
    <xf numFmtId="10" fontId="1" fillId="0" borderId="3" xfId="0" applyNumberFormat="1" applyFont="1" applyBorder="1" applyAlignment="1" applyProtection="1">
      <alignment horizontal="center"/>
    </xf>
    <xf numFmtId="0" fontId="1" fillId="0" borderId="0" xfId="0" applyFont="1" applyBorder="1" applyProtection="1"/>
    <xf numFmtId="0" fontId="1" fillId="0" borderId="9" xfId="0" applyFont="1" applyBorder="1" applyProtection="1"/>
    <xf numFmtId="0" fontId="0" fillId="0" borderId="2" xfId="0" applyBorder="1" applyAlignment="1" applyProtection="1">
      <alignment horizontal="center"/>
    </xf>
    <xf numFmtId="10" fontId="0" fillId="0" borderId="0" xfId="0" applyNumberFormat="1" applyBorder="1" applyAlignment="1" applyProtection="1">
      <alignment horizontal="center"/>
    </xf>
    <xf numFmtId="10" fontId="0" fillId="0" borderId="3" xfId="0" applyNumberFormat="1" applyBorder="1" applyAlignment="1" applyProtection="1">
      <alignment horizontal="center"/>
    </xf>
    <xf numFmtId="49" fontId="1" fillId="0" borderId="2" xfId="0" applyNumberFormat="1"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 fillId="0" borderId="18" xfId="0" applyFont="1" applyBorder="1" applyAlignment="1" applyProtection="1">
      <alignment horizontal="center"/>
    </xf>
    <xf numFmtId="0" fontId="1" fillId="0" borderId="22" xfId="0" applyFont="1" applyBorder="1" applyAlignment="1" applyProtection="1">
      <alignment horizontal="center"/>
    </xf>
    <xf numFmtId="0" fontId="1" fillId="0" borderId="23" xfId="0" applyFont="1" applyBorder="1" applyAlignment="1" applyProtection="1">
      <alignment horizontal="center"/>
    </xf>
    <xf numFmtId="0" fontId="1" fillId="0" borderId="24" xfId="0" applyFont="1" applyBorder="1" applyAlignment="1" applyProtection="1">
      <alignment horizontal="center"/>
    </xf>
    <xf numFmtId="8" fontId="0" fillId="2" borderId="17" xfId="0" applyNumberFormat="1" applyFill="1" applyBorder="1" applyAlignment="1" applyProtection="1">
      <alignment horizontal="center"/>
    </xf>
    <xf numFmtId="8" fontId="0" fillId="2" borderId="19" xfId="0" applyNumberFormat="1" applyFill="1" applyBorder="1" applyAlignment="1" applyProtection="1">
      <alignment horizontal="center"/>
    </xf>
    <xf numFmtId="8" fontId="0" fillId="2" borderId="20" xfId="0" applyNumberFormat="1" applyFill="1" applyBorder="1" applyAlignment="1" applyProtection="1">
      <alignment horizontal="center"/>
    </xf>
    <xf numFmtId="164" fontId="0" fillId="0" borderId="21" xfId="0" applyNumberFormat="1" applyBorder="1" applyAlignment="1" applyProtection="1">
      <alignment horizontal="center"/>
    </xf>
    <xf numFmtId="164" fontId="0" fillId="0" borderId="1" xfId="0" applyNumberFormat="1" applyBorder="1" applyAlignment="1" applyProtection="1">
      <alignment horizontal="center"/>
    </xf>
    <xf numFmtId="164" fontId="0" fillId="0" borderId="7" xfId="0" applyNumberFormat="1" applyBorder="1" applyAlignment="1" applyProtection="1">
      <alignment horizontal="center"/>
    </xf>
    <xf numFmtId="164" fontId="0" fillId="0" borderId="8" xfId="0" applyNumberFormat="1" applyBorder="1" applyAlignment="1" applyProtection="1">
      <alignment horizontal="center"/>
    </xf>
    <xf numFmtId="8" fontId="0" fillId="2" borderId="10" xfId="0" applyNumberFormat="1" applyFill="1" applyBorder="1" applyAlignment="1" applyProtection="1">
      <alignment horizontal="center"/>
    </xf>
    <xf numFmtId="8" fontId="0" fillId="2" borderId="13" xfId="0" applyNumberFormat="1" applyFill="1" applyBorder="1" applyAlignment="1" applyProtection="1">
      <alignment horizontal="center"/>
    </xf>
    <xf numFmtId="8" fontId="0" fillId="2" borderId="11" xfId="0" applyNumberFormat="1" applyFill="1" applyBorder="1" applyAlignment="1" applyProtection="1">
      <alignment horizontal="center"/>
    </xf>
    <xf numFmtId="164" fontId="0" fillId="0" borderId="12" xfId="0" applyNumberFormat="1" applyBorder="1" applyAlignment="1" applyProtection="1"/>
    <xf numFmtId="164" fontId="0" fillId="0" borderId="2" xfId="0" applyNumberFormat="1" applyBorder="1" applyAlignment="1" applyProtection="1">
      <alignment horizontal="center"/>
    </xf>
    <xf numFmtId="164" fontId="0" fillId="0" borderId="3" xfId="0" applyNumberFormat="1" applyBorder="1" applyAlignment="1" applyProtection="1">
      <alignment horizontal="center"/>
    </xf>
    <xf numFmtId="164" fontId="0" fillId="2" borderId="13" xfId="0" applyNumberFormat="1" applyFill="1" applyBorder="1" applyAlignment="1" applyProtection="1">
      <alignment horizontal="center"/>
    </xf>
    <xf numFmtId="164" fontId="0" fillId="2" borderId="11" xfId="0" applyNumberFormat="1" applyFill="1" applyBorder="1" applyAlignment="1" applyProtection="1">
      <alignment horizontal="center"/>
    </xf>
    <xf numFmtId="49" fontId="0" fillId="0" borderId="2" xfId="0" applyNumberFormat="1" applyBorder="1" applyAlignment="1" applyProtection="1">
      <alignment horizontal="center"/>
    </xf>
    <xf numFmtId="164" fontId="0" fillId="0" borderId="4" xfId="0" applyNumberFormat="1" applyBorder="1" applyAlignment="1" applyProtection="1">
      <alignment horizontal="center"/>
    </xf>
    <xf numFmtId="164" fontId="0" fillId="0" borderId="5" xfId="0" applyNumberFormat="1" applyBorder="1" applyAlignment="1" applyProtection="1">
      <alignment horizontal="center"/>
    </xf>
    <xf numFmtId="164" fontId="0" fillId="0" borderId="6" xfId="0" applyNumberFormat="1" applyBorder="1" applyAlignment="1" applyProtection="1">
      <alignment horizontal="center"/>
    </xf>
    <xf numFmtId="49" fontId="0" fillId="0" borderId="2" xfId="0" applyNumberFormat="1" applyBorder="1" applyProtection="1"/>
    <xf numFmtId="164" fontId="1" fillId="0" borderId="0" xfId="0" applyNumberFormat="1" applyFont="1" applyBorder="1" applyAlignment="1" applyProtection="1">
      <alignment horizontal="center"/>
    </xf>
    <xf numFmtId="0" fontId="0" fillId="0" borderId="0" xfId="0" applyBorder="1" applyAlignment="1" applyProtection="1"/>
    <xf numFmtId="0" fontId="0" fillId="0" borderId="2" xfId="0" applyBorder="1" applyAlignment="1" applyProtection="1"/>
    <xf numFmtId="0" fontId="0" fillId="0" borderId="3" xfId="0" applyBorder="1" applyAlignment="1" applyProtection="1"/>
    <xf numFmtId="49" fontId="0" fillId="0" borderId="4" xfId="0" applyNumberFormat="1" applyBorder="1" applyProtection="1"/>
    <xf numFmtId="49" fontId="0" fillId="0" borderId="0" xfId="0" applyNumberFormat="1" applyProtection="1"/>
    <xf numFmtId="0" fontId="1" fillId="0" borderId="0" xfId="0" applyFont="1" applyProtection="1"/>
    <xf numFmtId="3" fontId="1" fillId="0" borderId="3" xfId="0" applyNumberFormat="1" applyFont="1" applyFill="1" applyBorder="1" applyProtection="1"/>
    <xf numFmtId="0" fontId="0" fillId="0" borderId="2" xfId="0" applyFont="1" applyBorder="1" applyAlignment="1" applyProtection="1">
      <alignment horizontal="center"/>
    </xf>
    <xf numFmtId="0" fontId="0" fillId="0" borderId="0" xfId="0" applyFont="1" applyBorder="1" applyAlignment="1" applyProtection="1">
      <alignment horizontal="center"/>
    </xf>
    <xf numFmtId="164" fontId="0" fillId="0" borderId="0" xfId="0" applyNumberFormat="1" applyFont="1" applyBorder="1" applyAlignment="1" applyProtection="1">
      <alignment horizontal="center"/>
    </xf>
    <xf numFmtId="10" fontId="0" fillId="0" borderId="0" xfId="0" applyNumberFormat="1" applyFont="1" applyBorder="1" applyAlignment="1" applyProtection="1">
      <alignment horizontal="center"/>
    </xf>
    <xf numFmtId="10" fontId="0" fillId="0" borderId="3" xfId="0" applyNumberFormat="1" applyFont="1" applyBorder="1" applyAlignment="1" applyProtection="1">
      <alignment horizontal="center"/>
    </xf>
    <xf numFmtId="0" fontId="0" fillId="0" borderId="3" xfId="0" applyFill="1" applyBorder="1" applyProtection="1"/>
    <xf numFmtId="0" fontId="0" fillId="0" borderId="11" xfId="0" applyBorder="1" applyAlignment="1" applyProtection="1">
      <alignment horizontal="center"/>
    </xf>
    <xf numFmtId="164" fontId="0" fillId="0" borderId="10" xfId="0" applyNumberFormat="1" applyBorder="1" applyAlignment="1" applyProtection="1">
      <alignment horizontal="center"/>
    </xf>
    <xf numFmtId="3" fontId="0" fillId="0" borderId="10" xfId="0" applyNumberFormat="1" applyBorder="1" applyAlignment="1" applyProtection="1">
      <alignment horizontal="center"/>
    </xf>
    <xf numFmtId="164" fontId="0" fillId="0" borderId="26" xfId="0" applyNumberFormat="1" applyBorder="1" applyAlignment="1" applyProtection="1">
      <alignment horizontal="center"/>
    </xf>
    <xf numFmtId="0" fontId="0" fillId="0" borderId="4" xfId="0" applyBorder="1" applyAlignment="1" applyProtection="1">
      <alignment horizontal="center"/>
    </xf>
    <xf numFmtId="0" fontId="0" fillId="0" borderId="5" xfId="0" applyFill="1" applyBorder="1" applyAlignment="1" applyProtection="1">
      <alignment horizontal="center"/>
    </xf>
    <xf numFmtId="0" fontId="0" fillId="0" borderId="26" xfId="0" applyBorder="1" applyAlignment="1" applyProtection="1">
      <alignment horizontal="center"/>
    </xf>
    <xf numFmtId="3" fontId="0" fillId="0" borderId="0" xfId="0" applyNumberFormat="1" applyBorder="1" applyAlignment="1" applyProtection="1">
      <alignment horizontal="center"/>
    </xf>
    <xf numFmtId="0" fontId="0" fillId="0" borderId="0" xfId="0" applyFill="1" applyAlignment="1" applyProtection="1">
      <alignment horizontal="center"/>
    </xf>
    <xf numFmtId="0" fontId="1" fillId="0" borderId="1" xfId="0" applyFont="1" applyFill="1" applyBorder="1" applyAlignment="1" applyProtection="1">
      <alignment horizontal="left"/>
    </xf>
    <xf numFmtId="0" fontId="1" fillId="0" borderId="7" xfId="0" applyFont="1" applyFill="1" applyBorder="1" applyAlignment="1" applyProtection="1">
      <alignment horizontal="center"/>
    </xf>
    <xf numFmtId="0" fontId="0" fillId="0" borderId="5" xfId="0" applyFill="1" applyBorder="1" applyProtection="1"/>
    <xf numFmtId="0" fontId="0" fillId="0" borderId="0" xfId="0" applyFill="1" applyProtection="1"/>
    <xf numFmtId="0" fontId="1" fillId="0" borderId="1" xfId="0" applyFont="1" applyFill="1" applyBorder="1" applyProtection="1"/>
    <xf numFmtId="0" fontId="1" fillId="0" borderId="7" xfId="0" applyFont="1" applyFill="1" applyBorder="1" applyProtection="1"/>
    <xf numFmtId="0" fontId="0" fillId="0" borderId="7" xfId="0" applyFill="1" applyBorder="1" applyProtection="1"/>
    <xf numFmtId="0" fontId="0" fillId="0" borderId="8" xfId="0" applyFill="1" applyBorder="1" applyProtection="1"/>
    <xf numFmtId="0" fontId="0" fillId="0" borderId="0" xfId="0" applyFill="1" applyBorder="1" applyProtection="1"/>
    <xf numFmtId="0" fontId="2" fillId="0" borderId="2" xfId="0" applyFont="1" applyBorder="1" applyAlignment="1" applyProtection="1">
      <alignment horizontal="left"/>
    </xf>
    <xf numFmtId="0" fontId="2" fillId="0" borderId="0" xfId="0" applyFont="1" applyBorder="1" applyAlignment="1" applyProtection="1"/>
    <xf numFmtId="0" fontId="1" fillId="0" borderId="0" xfId="0" applyFont="1" applyBorder="1" applyAlignment="1" applyProtection="1"/>
    <xf numFmtId="0" fontId="1" fillId="0" borderId="15" xfId="0" applyFont="1" applyBorder="1" applyAlignment="1" applyProtection="1">
      <alignment horizontal="center"/>
    </xf>
    <xf numFmtId="0" fontId="1" fillId="0" borderId="16" xfId="0" applyFont="1" applyBorder="1" applyAlignment="1" applyProtection="1">
      <alignment horizontal="center"/>
    </xf>
    <xf numFmtId="0" fontId="1" fillId="0" borderId="10" xfId="0" applyFont="1" applyBorder="1" applyAlignment="1" applyProtection="1">
      <alignment horizontal="center" wrapText="1"/>
    </xf>
    <xf numFmtId="0" fontId="1" fillId="0" borderId="10" xfId="0" applyFont="1" applyBorder="1" applyAlignment="1" applyProtection="1">
      <alignment horizontal="center"/>
    </xf>
    <xf numFmtId="14" fontId="0" fillId="3" borderId="11" xfId="0" applyNumberFormat="1" applyFont="1" applyFill="1" applyBorder="1" applyAlignment="1" applyProtection="1">
      <alignment horizontal="center"/>
    </xf>
    <xf numFmtId="14" fontId="0" fillId="3" borderId="10" xfId="0" applyNumberFormat="1" applyFont="1" applyFill="1" applyBorder="1" applyAlignment="1" applyProtection="1">
      <alignment horizontal="center"/>
    </xf>
    <xf numFmtId="164" fontId="0" fillId="2" borderId="10" xfId="0" applyNumberFormat="1" applyFont="1" applyFill="1" applyBorder="1" applyAlignment="1" applyProtection="1">
      <alignment horizontal="center"/>
    </xf>
    <xf numFmtId="164" fontId="0" fillId="2" borderId="14" xfId="0" applyNumberFormat="1" applyFill="1" applyBorder="1" applyAlignment="1" applyProtection="1">
      <alignment horizontal="center"/>
    </xf>
    <xf numFmtId="165" fontId="0" fillId="2" borderId="10" xfId="0" applyNumberFormat="1" applyFill="1" applyBorder="1" applyAlignment="1" applyProtection="1">
      <alignment horizontal="center"/>
    </xf>
    <xf numFmtId="7" fontId="4" fillId="2" borderId="10" xfId="1" applyNumberFormat="1" applyFont="1" applyFill="1" applyBorder="1" applyAlignment="1" applyProtection="1">
      <alignment horizontal="center"/>
    </xf>
    <xf numFmtId="14" fontId="0" fillId="0" borderId="2" xfId="0" applyNumberFormat="1" applyBorder="1" applyAlignment="1" applyProtection="1">
      <alignment horizontal="center"/>
    </xf>
    <xf numFmtId="14" fontId="0" fillId="0" borderId="0" xfId="0" applyNumberFormat="1" applyBorder="1" applyAlignment="1" applyProtection="1">
      <alignment horizontal="center"/>
    </xf>
    <xf numFmtId="0" fontId="1" fillId="0" borderId="11" xfId="0" applyFont="1" applyBorder="1" applyAlignment="1" applyProtection="1">
      <alignment horizontal="center"/>
    </xf>
    <xf numFmtId="0" fontId="0" fillId="3" borderId="11" xfId="0" quotePrefix="1" applyFill="1" applyBorder="1" applyAlignment="1" applyProtection="1">
      <alignment horizontal="center"/>
    </xf>
    <xf numFmtId="14" fontId="0" fillId="3" borderId="10" xfId="0" quotePrefix="1" applyNumberFormat="1" applyFill="1" applyBorder="1" applyAlignment="1" applyProtection="1">
      <alignment horizontal="center"/>
    </xf>
    <xf numFmtId="14" fontId="0" fillId="3" borderId="11" xfId="0" quotePrefix="1" applyNumberFormat="1" applyFill="1" applyBorder="1" applyAlignment="1" applyProtection="1">
      <alignment horizontal="center"/>
    </xf>
    <xf numFmtId="0" fontId="2" fillId="0" borderId="2" xfId="0" applyFont="1" applyBorder="1" applyProtection="1"/>
    <xf numFmtId="8" fontId="0" fillId="0" borderId="2" xfId="0" applyNumberFormat="1" applyBorder="1" applyProtection="1"/>
    <xf numFmtId="0" fontId="0" fillId="0" borderId="0" xfId="0" applyNumberFormat="1" applyBorder="1" applyAlignment="1" applyProtection="1">
      <alignment horizontal="center"/>
    </xf>
    <xf numFmtId="165" fontId="0" fillId="2" borderId="3" xfId="0" applyNumberFormat="1" applyFill="1" applyBorder="1" applyAlignment="1" applyProtection="1">
      <alignment horizontal="center"/>
    </xf>
    <xf numFmtId="4" fontId="0" fillId="0" borderId="2" xfId="0" applyNumberFormat="1" applyBorder="1" applyProtection="1"/>
    <xf numFmtId="4" fontId="0" fillId="0" borderId="0" xfId="0" applyNumberFormat="1" applyProtection="1"/>
    <xf numFmtId="0" fontId="5" fillId="0" borderId="0" xfId="0" applyFont="1" applyProtection="1"/>
    <xf numFmtId="0" fontId="1" fillId="0" borderId="0" xfId="0" applyFont="1" applyAlignment="1" applyProtection="1">
      <alignment horizontal="center"/>
    </xf>
    <xf numFmtId="0" fontId="0" fillId="0" borderId="11" xfId="0" applyBorder="1" applyAlignment="1" applyProtection="1">
      <alignment horizontal="left" wrapText="1"/>
    </xf>
    <xf numFmtId="0" fontId="0" fillId="0" borderId="23" xfId="0" applyBorder="1" applyProtection="1"/>
    <xf numFmtId="0" fontId="0" fillId="0" borderId="0" xfId="0" applyAlignment="1" applyProtection="1">
      <alignment horizontal="center" vertical="center"/>
    </xf>
    <xf numFmtId="164" fontId="0" fillId="0" borderId="0" xfId="0" applyNumberFormat="1" applyAlignment="1" applyProtection="1">
      <alignment horizontal="center"/>
    </xf>
    <xf numFmtId="164" fontId="0" fillId="0" borderId="0" xfId="0" applyNumberFormat="1" applyProtection="1"/>
    <xf numFmtId="0" fontId="1" fillId="0" borderId="0" xfId="0" applyFont="1" applyFill="1" applyBorder="1" applyAlignment="1" applyProtection="1">
      <alignment horizontal="center"/>
    </xf>
    <xf numFmtId="164" fontId="0" fillId="2" borderId="10" xfId="0" applyNumberFormat="1" applyFill="1" applyBorder="1" applyAlignment="1" applyProtection="1">
      <alignment horizontal="center" wrapText="1"/>
    </xf>
    <xf numFmtId="164" fontId="0" fillId="2" borderId="12" xfId="0" applyNumberFormat="1" applyFill="1" applyBorder="1" applyProtection="1"/>
    <xf numFmtId="164" fontId="0" fillId="2" borderId="0" xfId="0" applyNumberFormat="1" applyFill="1" applyBorder="1" applyAlignment="1" applyProtection="1">
      <alignment horizontal="center"/>
    </xf>
    <xf numFmtId="164" fontId="0" fillId="0" borderId="0" xfId="0" applyNumberFormat="1" applyFill="1" applyBorder="1" applyAlignment="1" applyProtection="1">
      <alignment horizontal="center"/>
    </xf>
    <xf numFmtId="164" fontId="0" fillId="0" borderId="5" xfId="0" applyNumberFormat="1" applyFill="1" applyBorder="1" applyAlignment="1" applyProtection="1">
      <alignment horizontal="center"/>
    </xf>
    <xf numFmtId="10" fontId="0" fillId="0" borderId="6" xfId="0" applyNumberFormat="1" applyBorder="1" applyAlignment="1" applyProtection="1">
      <alignment horizontal="center"/>
    </xf>
    <xf numFmtId="164" fontId="1" fillId="0" borderId="0" xfId="0" applyNumberFormat="1" applyFont="1" applyAlignment="1" applyProtection="1">
      <alignment horizontal="center"/>
    </xf>
    <xf numFmtId="0" fontId="0" fillId="0" borderId="7" xfId="0" applyFill="1" applyBorder="1" applyAlignment="1" applyProtection="1">
      <alignment horizontal="center"/>
    </xf>
    <xf numFmtId="10" fontId="0" fillId="0" borderId="8" xfId="0" applyNumberFormat="1" applyBorder="1" applyAlignment="1" applyProtection="1">
      <alignment horizontal="center"/>
    </xf>
    <xf numFmtId="0" fontId="0" fillId="0" borderId="2" xfId="0" applyFill="1" applyBorder="1" applyProtection="1"/>
    <xf numFmtId="0" fontId="1" fillId="0" borderId="2" xfId="0" applyFont="1" applyFill="1" applyBorder="1" applyAlignment="1" applyProtection="1">
      <alignment horizontal="center"/>
    </xf>
    <xf numFmtId="0" fontId="1" fillId="0" borderId="0" xfId="0" applyFont="1" applyFill="1" applyAlignment="1" applyProtection="1">
      <alignment horizontal="center"/>
    </xf>
    <xf numFmtId="10" fontId="0" fillId="0" borderId="5" xfId="0" applyNumberFormat="1" applyFill="1" applyBorder="1" applyAlignment="1" applyProtection="1">
      <alignment horizontal="center"/>
    </xf>
    <xf numFmtId="0" fontId="0" fillId="0" borderId="11" xfId="0" applyFill="1" applyBorder="1" applyAlignment="1" applyProtection="1">
      <alignment horizontal="center"/>
    </xf>
    <xf numFmtId="164" fontId="0" fillId="0" borderId="10" xfId="0" applyNumberFormat="1" applyFill="1" applyBorder="1" applyAlignment="1" applyProtection="1">
      <alignment horizontal="center"/>
    </xf>
    <xf numFmtId="3" fontId="0" fillId="0" borderId="10" xfId="0" applyNumberFormat="1" applyFill="1" applyBorder="1" applyAlignment="1" applyProtection="1">
      <alignment horizontal="center"/>
    </xf>
    <xf numFmtId="164" fontId="0" fillId="0" borderId="26" xfId="0" applyNumberFormat="1" applyFill="1" applyBorder="1" applyAlignment="1" applyProtection="1">
      <alignment horizontal="center"/>
    </xf>
    <xf numFmtId="10" fontId="0" fillId="0" borderId="0" xfId="0" applyNumberFormat="1" applyAlignment="1" applyProtection="1">
      <alignment horizontal="center"/>
    </xf>
    <xf numFmtId="164" fontId="0" fillId="0" borderId="0" xfId="0" applyNumberFormat="1" applyFill="1" applyAlignment="1" applyProtection="1">
      <alignment horizontal="center"/>
    </xf>
    <xf numFmtId="0" fontId="0" fillId="0" borderId="2" xfId="0" applyFill="1" applyBorder="1" applyAlignment="1" applyProtection="1">
      <alignment horizontal="center"/>
    </xf>
    <xf numFmtId="164" fontId="0" fillId="2" borderId="0" xfId="0" applyNumberFormat="1" applyFill="1" applyAlignment="1" applyProtection="1">
      <alignment horizontal="center"/>
    </xf>
    <xf numFmtId="3" fontId="0" fillId="0" borderId="0" xfId="0" applyNumberFormat="1" applyFill="1" applyAlignment="1" applyProtection="1">
      <alignment horizontal="center"/>
    </xf>
    <xf numFmtId="0" fontId="0" fillId="0" borderId="4" xfId="0" applyFill="1" applyBorder="1" applyProtection="1"/>
    <xf numFmtId="0" fontId="0" fillId="0" borderId="6" xfId="0" applyFill="1" applyBorder="1" applyProtection="1"/>
    <xf numFmtId="0" fontId="2" fillId="0" borderId="0" xfId="0" applyFont="1" applyBorder="1" applyProtection="1"/>
    <xf numFmtId="0" fontId="2" fillId="0" borderId="3" xfId="0" applyFont="1" applyBorder="1" applyProtection="1"/>
    <xf numFmtId="0" fontId="2" fillId="0" borderId="0" xfId="0" applyFont="1" applyFill="1" applyBorder="1" applyProtection="1"/>
    <xf numFmtId="0" fontId="1" fillId="0" borderId="0" xfId="0" applyFont="1" applyFill="1" applyBorder="1" applyProtection="1"/>
    <xf numFmtId="165" fontId="0" fillId="4" borderId="3" xfId="0" applyNumberFormat="1" applyFill="1" applyBorder="1" applyAlignment="1" applyProtection="1">
      <alignment horizontal="center"/>
    </xf>
    <xf numFmtId="0" fontId="8" fillId="4" borderId="2" xfId="0" applyFont="1" applyFill="1" applyBorder="1" applyAlignment="1" applyProtection="1">
      <alignment horizontal="center"/>
    </xf>
    <xf numFmtId="0" fontId="0" fillId="4" borderId="2" xfId="0" applyFill="1" applyBorder="1" applyAlignment="1" applyProtection="1">
      <alignment horizontal="center"/>
    </xf>
    <xf numFmtId="0" fontId="1" fillId="5" borderId="10" xfId="0" applyFont="1" applyFill="1" applyBorder="1" applyAlignment="1">
      <alignment horizontal="center"/>
    </xf>
    <xf numFmtId="0" fontId="1" fillId="5" borderId="10" xfId="0" applyFont="1" applyFill="1" applyBorder="1" applyAlignment="1">
      <alignment horizontal="center" wrapText="1"/>
    </xf>
    <xf numFmtId="166" fontId="1" fillId="0" borderId="10" xfId="0" applyNumberFormat="1" applyFont="1" applyBorder="1" applyAlignment="1">
      <alignment horizontal="center"/>
    </xf>
    <xf numFmtId="43" fontId="1" fillId="0" borderId="10" xfId="0" applyNumberFormat="1" applyFont="1" applyBorder="1" applyAlignment="1">
      <alignment horizontal="center"/>
    </xf>
    <xf numFmtId="10" fontId="9" fillId="0" borderId="10" xfId="0" applyNumberFormat="1" applyFont="1" applyBorder="1" applyAlignment="1">
      <alignment horizontal="center"/>
    </xf>
    <xf numFmtId="43" fontId="1" fillId="5" borderId="10" xfId="0" applyNumberFormat="1" applyFont="1" applyFill="1" applyBorder="1" applyAlignment="1">
      <alignment horizontal="center"/>
    </xf>
    <xf numFmtId="10" fontId="10" fillId="6" borderId="10" xfId="0" applyNumberFormat="1" applyFont="1" applyFill="1" applyBorder="1" applyAlignment="1">
      <alignment horizontal="center"/>
    </xf>
    <xf numFmtId="0" fontId="2" fillId="0" borderId="0" xfId="0" applyFont="1" applyAlignment="1" applyProtection="1">
      <alignment horizontal="left"/>
    </xf>
    <xf numFmtId="0" fontId="2" fillId="0" borderId="0" xfId="0" applyFont="1" applyAlignment="1" applyProtection="1">
      <alignment horizontal="center"/>
    </xf>
    <xf numFmtId="0" fontId="0" fillId="4" borderId="5" xfId="0" applyFill="1" applyBorder="1" applyAlignment="1">
      <alignment horizontal="center" vertical="center"/>
    </xf>
    <xf numFmtId="4" fontId="0" fillId="0" borderId="0" xfId="0" applyNumberFormat="1" applyFill="1" applyProtection="1"/>
    <xf numFmtId="4" fontId="0" fillId="0" borderId="0" xfId="0" applyNumberFormat="1" applyFill="1" applyAlignment="1" applyProtection="1">
      <alignment horizontal="center"/>
    </xf>
    <xf numFmtId="0" fontId="0" fillId="0" borderId="0" xfId="0" applyNumberFormat="1" applyAlignment="1" applyProtection="1">
      <alignment horizontal="center"/>
    </xf>
    <xf numFmtId="0" fontId="0" fillId="0" borderId="0" xfId="0" applyFill="1" applyAlignment="1">
      <alignment horizontal="center" vertical="center"/>
    </xf>
    <xf numFmtId="165" fontId="0" fillId="0" borderId="0" xfId="0" applyNumberFormat="1" applyFill="1" applyAlignment="1" applyProtection="1">
      <alignment horizontal="center"/>
    </xf>
    <xf numFmtId="0" fontId="0" fillId="4" borderId="1" xfId="0" applyFill="1" applyBorder="1" applyAlignment="1" applyProtection="1">
      <alignment horizontal="center"/>
    </xf>
    <xf numFmtId="0" fontId="0" fillId="4" borderId="7" xfId="0" applyFill="1" applyBorder="1" applyAlignment="1">
      <alignment horizontal="center" vertical="center"/>
    </xf>
    <xf numFmtId="165" fontId="0" fillId="4" borderId="8" xfId="0" applyNumberFormat="1" applyFill="1" applyBorder="1" applyAlignment="1" applyProtection="1">
      <alignment horizontal="center"/>
    </xf>
    <xf numFmtId="0" fontId="0" fillId="4" borderId="0" xfId="0" applyFill="1" applyBorder="1" applyAlignment="1">
      <alignment horizontal="center" vertical="center"/>
    </xf>
    <xf numFmtId="165" fontId="0" fillId="4" borderId="6" xfId="0" applyNumberFormat="1" applyFill="1" applyBorder="1" applyAlignment="1" applyProtection="1">
      <alignment horizontal="center"/>
    </xf>
    <xf numFmtId="0" fontId="0" fillId="4" borderId="4" xfId="0" applyFill="1" applyBorder="1" applyAlignment="1" applyProtection="1">
      <alignment horizontal="center"/>
    </xf>
    <xf numFmtId="0" fontId="0" fillId="4" borderId="0" xfId="0" applyNumberFormat="1" applyFill="1" applyBorder="1" applyAlignment="1" applyProtection="1">
      <alignment horizontal="center"/>
    </xf>
    <xf numFmtId="0" fontId="0" fillId="0" borderId="0" xfId="0" applyFill="1" applyAlignment="1" applyProtection="1">
      <alignment horizontal="left"/>
    </xf>
    <xf numFmtId="0" fontId="0" fillId="0" borderId="0" xfId="0" applyNumberFormat="1" applyFill="1" applyAlignment="1" applyProtection="1">
      <alignment horizontal="center"/>
    </xf>
    <xf numFmtId="165" fontId="0" fillId="4" borderId="7" xfId="0" applyNumberFormat="1" applyFill="1" applyBorder="1" applyAlignment="1" applyProtection="1">
      <alignment horizontal="center"/>
    </xf>
    <xf numFmtId="165" fontId="0" fillId="4" borderId="0" xfId="0" applyNumberFormat="1" applyFill="1" applyBorder="1" applyAlignment="1" applyProtection="1">
      <alignment horizontal="center"/>
    </xf>
    <xf numFmtId="165" fontId="0" fillId="4" borderId="5" xfId="0" applyNumberFormat="1" applyFill="1" applyBorder="1" applyAlignment="1" applyProtection="1">
      <alignment horizontal="center"/>
    </xf>
    <xf numFmtId="0" fontId="1" fillId="7" borderId="28" xfId="0" applyFont="1" applyFill="1" applyBorder="1" applyAlignment="1" applyProtection="1">
      <alignment horizontal="center"/>
    </xf>
    <xf numFmtId="165" fontId="0" fillId="7" borderId="27" xfId="0" applyNumberFormat="1" applyFill="1" applyBorder="1" applyAlignment="1" applyProtection="1">
      <alignment horizontal="center"/>
    </xf>
    <xf numFmtId="165" fontId="0" fillId="7" borderId="18" xfId="0" applyNumberFormat="1" applyFill="1" applyBorder="1" applyAlignment="1" applyProtection="1">
      <alignment horizontal="center"/>
    </xf>
    <xf numFmtId="165" fontId="0" fillId="7" borderId="29" xfId="0" applyNumberFormat="1" applyFill="1" applyBorder="1" applyAlignment="1" applyProtection="1">
      <alignment horizontal="center"/>
    </xf>
    <xf numFmtId="0" fontId="0" fillId="7" borderId="0" xfId="0" applyFill="1" applyProtection="1"/>
    <xf numFmtId="0" fontId="0" fillId="7" borderId="1" xfId="0" applyFill="1" applyBorder="1" applyAlignment="1" applyProtection="1">
      <alignment horizontal="center" vertical="center" wrapText="1"/>
    </xf>
    <xf numFmtId="0" fontId="0" fillId="7" borderId="8" xfId="0" applyFill="1" applyBorder="1" applyAlignment="1" applyProtection="1">
      <alignment horizontal="center" vertical="center" wrapText="1"/>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xf numFmtId="0" fontId="0" fillId="7" borderId="6" xfId="0" applyFill="1" applyBorder="1" applyAlignment="1" applyProtection="1">
      <alignment horizontal="center" vertical="center" wrapText="1"/>
    </xf>
    <xf numFmtId="0" fontId="5" fillId="0" borderId="0" xfId="0" applyFont="1" applyAlignment="1" applyProtection="1">
      <alignment horizontal="center" vertical="center"/>
    </xf>
    <xf numFmtId="0" fontId="6" fillId="0" borderId="1"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0" fillId="0" borderId="0" xfId="0" applyBorder="1" applyAlignment="1" applyProtection="1">
      <alignment horizontal="right"/>
    </xf>
    <xf numFmtId="0" fontId="2" fillId="0" borderId="1" xfId="0" applyFont="1" applyBorder="1" applyAlignment="1" applyProtection="1">
      <alignment horizontal="center"/>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0" fillId="0" borderId="2" xfId="0" applyBorder="1" applyAlignment="1" applyProtection="1">
      <alignment horizontal="left"/>
    </xf>
    <xf numFmtId="0" fontId="0" fillId="0" borderId="0" xfId="0" applyBorder="1" applyAlignment="1" applyProtection="1">
      <alignment horizontal="left"/>
    </xf>
    <xf numFmtId="0" fontId="1" fillId="0" borderId="1" xfId="0" applyFont="1" applyBorder="1" applyAlignment="1" applyProtection="1">
      <alignment horizontal="center"/>
    </xf>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left"/>
    </xf>
    <xf numFmtId="0" fontId="1" fillId="0" borderId="0" xfId="0" applyFont="1" applyBorder="1" applyAlignment="1" applyProtection="1">
      <alignment horizontal="left"/>
    </xf>
    <xf numFmtId="0" fontId="2" fillId="4" borderId="0" xfId="0" applyFont="1" applyFill="1" applyAlignment="1" applyProtection="1">
      <alignment horizontal="center"/>
    </xf>
    <xf numFmtId="0" fontId="7" fillId="0" borderId="0" xfId="0" applyFont="1" applyFill="1" applyAlignment="1" applyProtection="1">
      <alignment horizontal="center"/>
    </xf>
    <xf numFmtId="0" fontId="1" fillId="0" borderId="0" xfId="0" applyFont="1" applyAlignment="1" applyProtection="1">
      <alignment horizontal="center"/>
    </xf>
    <xf numFmtId="0" fontId="0" fillId="0" borderId="2" xfId="0" applyFill="1" applyBorder="1" applyAlignment="1" applyProtection="1">
      <alignment horizontal="left"/>
    </xf>
    <xf numFmtId="0" fontId="0" fillId="0" borderId="0" xfId="0" applyFill="1" applyAlignment="1" applyProtection="1">
      <alignment horizontal="left"/>
    </xf>
    <xf numFmtId="0" fontId="5" fillId="0" borderId="0" xfId="0" applyFont="1" applyAlignment="1" applyProtection="1">
      <alignment horizontal="center" vertical="top" wrapText="1"/>
    </xf>
    <xf numFmtId="0" fontId="5" fillId="0" borderId="0" xfId="0" applyFont="1" applyAlignment="1" applyProtection="1">
      <alignment horizontal="center" vertical="top"/>
    </xf>
    <xf numFmtId="0" fontId="0" fillId="0" borderId="0" xfId="0" applyAlignment="1" applyProtection="1">
      <alignment horizontal="right"/>
    </xf>
    <xf numFmtId="0" fontId="0" fillId="2" borderId="16" xfId="0" applyFill="1" applyBorder="1" applyAlignment="1" applyProtection="1">
      <alignment horizontal="center" wrapText="1"/>
    </xf>
    <xf numFmtId="0" fontId="0" fillId="2" borderId="25" xfId="0" applyFill="1" applyBorder="1" applyAlignment="1" applyProtection="1">
      <alignment horizontal="center" wrapText="1"/>
    </xf>
    <xf numFmtId="0" fontId="0" fillId="2" borderId="17" xfId="0" applyFill="1" applyBorder="1" applyAlignment="1" applyProtection="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31"/>
  <sheetViews>
    <sheetView showGridLines="0" tabSelected="1" zoomScaleNormal="100" workbookViewId="0">
      <selection activeCell="B1" sqref="B1:J1"/>
    </sheetView>
  </sheetViews>
  <sheetFormatPr defaultColWidth="8.85546875" defaultRowHeight="15" x14ac:dyDescent="0.25"/>
  <cols>
    <col min="1" max="1" width="6.7109375" style="1" customWidth="1"/>
    <col min="2" max="2" width="35.5703125" style="1" customWidth="1"/>
    <col min="3" max="3" width="33.42578125" style="1" customWidth="1"/>
    <col min="4" max="4" width="22.5703125" style="1" customWidth="1"/>
    <col min="5" max="5" width="17" style="1" customWidth="1"/>
    <col min="6" max="6" width="16.140625" style="1" customWidth="1"/>
    <col min="7" max="7" width="16.7109375" style="1" customWidth="1"/>
    <col min="8" max="14" width="16.28515625" style="1" bestFit="1" customWidth="1"/>
    <col min="15" max="15" width="18.7109375" style="1" customWidth="1"/>
    <col min="16" max="16" width="16.7109375" style="1" bestFit="1" customWidth="1"/>
    <col min="17" max="17" width="9.7109375" style="1" customWidth="1"/>
    <col min="18" max="18" width="19.42578125" style="1" customWidth="1"/>
    <col min="19" max="19" width="18.7109375" style="1" customWidth="1"/>
    <col min="20" max="20" width="20.85546875" style="1" customWidth="1"/>
    <col min="21" max="21" width="19.5703125" style="1" customWidth="1"/>
    <col min="22" max="22" width="16.7109375" style="1" bestFit="1" customWidth="1"/>
    <col min="23" max="23" width="9.7109375" style="1" customWidth="1"/>
    <col min="24" max="24" width="25.7109375" style="3" bestFit="1" customWidth="1"/>
    <col min="25" max="25" width="33.140625" style="3" bestFit="1" customWidth="1"/>
    <col min="26" max="26" width="22.5703125" style="3" customWidth="1"/>
    <col min="27" max="27" width="18.140625" style="3" customWidth="1"/>
    <col min="28" max="28" width="13.42578125" style="3" customWidth="1"/>
    <col min="29" max="29" width="16.28515625" style="3" customWidth="1"/>
    <col min="30" max="30" width="14.42578125" style="3" customWidth="1"/>
    <col min="31" max="16384" width="8.85546875" style="1"/>
  </cols>
  <sheetData>
    <row r="1" spans="2:16" ht="44.45" customHeight="1" x14ac:dyDescent="0.4">
      <c r="B1" s="212" t="s">
        <v>133</v>
      </c>
      <c r="C1" s="212"/>
      <c r="D1" s="212"/>
      <c r="E1" s="212"/>
      <c r="F1" s="212"/>
      <c r="G1" s="212"/>
      <c r="H1" s="212"/>
      <c r="I1" s="212"/>
      <c r="J1" s="212"/>
      <c r="K1" s="2"/>
      <c r="L1" s="2"/>
      <c r="M1" s="2"/>
      <c r="N1" s="2"/>
      <c r="O1" s="2"/>
      <c r="P1" s="2"/>
    </row>
    <row r="2" spans="2:16" ht="15.75" thickBot="1" x14ac:dyDescent="0.3"/>
    <row r="3" spans="2:16" x14ac:dyDescent="0.25">
      <c r="B3" s="4"/>
      <c r="C3" s="5" t="s">
        <v>36</v>
      </c>
      <c r="D3" s="6"/>
    </row>
    <row r="4" spans="2:16" x14ac:dyDescent="0.25">
      <c r="B4" s="7"/>
      <c r="C4" s="8" t="s">
        <v>79</v>
      </c>
      <c r="D4" s="9"/>
    </row>
    <row r="5" spans="2:16" x14ac:dyDescent="0.25">
      <c r="B5" s="10" t="s">
        <v>37</v>
      </c>
      <c r="C5" s="11">
        <f>D12+D13+D14</f>
        <v>588</v>
      </c>
      <c r="D5" s="9"/>
    </row>
    <row r="6" spans="2:16" x14ac:dyDescent="0.25">
      <c r="B6" s="10" t="s">
        <v>38</v>
      </c>
      <c r="C6" s="11">
        <f>D16+D17+D18</f>
        <v>374</v>
      </c>
      <c r="D6" s="9"/>
    </row>
    <row r="7" spans="2:16" x14ac:dyDescent="0.25">
      <c r="B7" s="10" t="s">
        <v>56</v>
      </c>
      <c r="C7" s="12">
        <f>C5+C6</f>
        <v>962</v>
      </c>
      <c r="D7" s="9"/>
    </row>
    <row r="8" spans="2:16" ht="15.75" thickBot="1" x14ac:dyDescent="0.3">
      <c r="B8" s="13"/>
      <c r="C8" s="14"/>
      <c r="D8" s="15"/>
    </row>
    <row r="9" spans="2:16" ht="15.75" thickBot="1" x14ac:dyDescent="0.3"/>
    <row r="10" spans="2:16" x14ac:dyDescent="0.25">
      <c r="B10" s="4"/>
      <c r="C10" s="16"/>
      <c r="D10" s="6"/>
    </row>
    <row r="11" spans="2:16" ht="30" x14ac:dyDescent="0.25">
      <c r="B11" s="7"/>
      <c r="C11" s="17"/>
      <c r="D11" s="18" t="s">
        <v>36</v>
      </c>
    </row>
    <row r="12" spans="2:16" x14ac:dyDescent="0.25">
      <c r="B12" s="19" t="s">
        <v>17</v>
      </c>
      <c r="C12" s="12" t="s">
        <v>18</v>
      </c>
      <c r="D12" s="20">
        <v>277</v>
      </c>
    </row>
    <row r="13" spans="2:16" x14ac:dyDescent="0.25">
      <c r="B13" s="19" t="s">
        <v>20</v>
      </c>
      <c r="C13" s="12" t="s">
        <v>21</v>
      </c>
      <c r="D13" s="20">
        <v>156</v>
      </c>
    </row>
    <row r="14" spans="2:16" x14ac:dyDescent="0.25">
      <c r="B14" s="19" t="s">
        <v>19</v>
      </c>
      <c r="C14" s="12" t="s">
        <v>22</v>
      </c>
      <c r="D14" s="20">
        <v>155</v>
      </c>
    </row>
    <row r="15" spans="2:16" x14ac:dyDescent="0.25">
      <c r="B15" s="10"/>
      <c r="C15" s="21"/>
      <c r="D15" s="22"/>
    </row>
    <row r="16" spans="2:16" x14ac:dyDescent="0.25">
      <c r="B16" s="19" t="s">
        <v>23</v>
      </c>
      <c r="C16" s="12" t="s">
        <v>24</v>
      </c>
      <c r="D16" s="20">
        <v>159</v>
      </c>
    </row>
    <row r="17" spans="2:30" x14ac:dyDescent="0.25">
      <c r="B17" s="19" t="s">
        <v>25</v>
      </c>
      <c r="C17" s="12" t="s">
        <v>26</v>
      </c>
      <c r="D17" s="20">
        <v>206</v>
      </c>
    </row>
    <row r="18" spans="2:30" x14ac:dyDescent="0.25">
      <c r="B18" s="19" t="s">
        <v>27</v>
      </c>
      <c r="C18" s="12" t="s">
        <v>57</v>
      </c>
      <c r="D18" s="20">
        <v>9</v>
      </c>
    </row>
    <row r="19" spans="2:30" x14ac:dyDescent="0.25">
      <c r="B19" s="7"/>
      <c r="C19" s="23"/>
      <c r="D19" s="24"/>
    </row>
    <row r="20" spans="2:30" x14ac:dyDescent="0.25">
      <c r="B20" s="7"/>
      <c r="C20" s="25" t="s">
        <v>16</v>
      </c>
      <c r="D20" s="24">
        <f>D12+D13+D14+D16+D17+D18</f>
        <v>962</v>
      </c>
    </row>
    <row r="21" spans="2:30" ht="15.75" thickBot="1" x14ac:dyDescent="0.3">
      <c r="B21" s="13"/>
      <c r="C21" s="14"/>
      <c r="D21" s="15"/>
    </row>
    <row r="23" spans="2:30" ht="15.75" thickBot="1" x14ac:dyDescent="0.3"/>
    <row r="24" spans="2:30" x14ac:dyDescent="0.25">
      <c r="B24" s="26" t="s">
        <v>80</v>
      </c>
      <c r="C24" s="27"/>
      <c r="D24" s="16"/>
      <c r="E24" s="6"/>
    </row>
    <row r="25" spans="2:30" x14ac:dyDescent="0.25">
      <c r="B25" s="7"/>
      <c r="C25" s="23"/>
      <c r="D25" s="23"/>
      <c r="E25" s="9"/>
      <c r="N25" s="23"/>
      <c r="O25" s="23"/>
      <c r="P25" s="23"/>
      <c r="Q25" s="23"/>
    </row>
    <row r="26" spans="2:30" x14ac:dyDescent="0.25">
      <c r="B26" s="7"/>
      <c r="C26" s="8" t="s">
        <v>39</v>
      </c>
      <c r="D26" s="8" t="s">
        <v>40</v>
      </c>
      <c r="E26" s="28" t="s">
        <v>41</v>
      </c>
      <c r="N26" s="23"/>
      <c r="O26" s="23"/>
      <c r="P26" s="29"/>
      <c r="Q26" s="23"/>
    </row>
    <row r="27" spans="2:30" x14ac:dyDescent="0.25">
      <c r="B27" s="10" t="s">
        <v>42</v>
      </c>
      <c r="C27" s="30">
        <v>491493878.80000001</v>
      </c>
      <c r="D27" s="30">
        <v>61424062.159999996</v>
      </c>
      <c r="E27" s="31">
        <v>20256106.600000001</v>
      </c>
      <c r="N27" s="23"/>
      <c r="O27" s="23"/>
      <c r="P27" s="32"/>
      <c r="Q27" s="33"/>
    </row>
    <row r="28" spans="2:30" x14ac:dyDescent="0.25">
      <c r="B28" s="10" t="s">
        <v>43</v>
      </c>
      <c r="C28" s="34">
        <v>19798</v>
      </c>
      <c r="D28" s="34">
        <v>38351</v>
      </c>
      <c r="E28" s="35">
        <v>1846</v>
      </c>
      <c r="N28" s="219"/>
      <c r="O28" s="219"/>
      <c r="P28" s="32"/>
      <c r="Q28" s="33"/>
    </row>
    <row r="29" spans="2:30" x14ac:dyDescent="0.25">
      <c r="B29" s="10" t="s">
        <v>44</v>
      </c>
      <c r="C29" s="34">
        <v>1243694</v>
      </c>
      <c r="D29" s="34">
        <v>496516</v>
      </c>
      <c r="E29" s="35">
        <v>56232</v>
      </c>
      <c r="N29" s="23"/>
      <c r="O29" s="23"/>
      <c r="P29" s="32"/>
      <c r="Q29" s="33"/>
    </row>
    <row r="30" spans="2:30" ht="15.75" thickBot="1" x14ac:dyDescent="0.3">
      <c r="B30" s="13"/>
      <c r="C30" s="36"/>
      <c r="D30" s="36"/>
      <c r="E30" s="37"/>
      <c r="N30" s="23"/>
      <c r="O30" s="23"/>
      <c r="P30" s="32"/>
      <c r="Q30" s="33"/>
    </row>
    <row r="31" spans="2:30" ht="21" x14ac:dyDescent="0.35">
      <c r="N31" s="23"/>
      <c r="O31" s="23"/>
      <c r="P31" s="23"/>
      <c r="Q31" s="23"/>
      <c r="X31" s="213" t="s">
        <v>97</v>
      </c>
      <c r="Y31" s="214"/>
      <c r="Z31" s="214"/>
      <c r="AA31" s="214"/>
      <c r="AB31" s="214"/>
      <c r="AC31" s="214"/>
      <c r="AD31" s="215"/>
    </row>
    <row r="32" spans="2:30" ht="21.75" thickBot="1" x14ac:dyDescent="0.4">
      <c r="X32" s="216" t="s">
        <v>98</v>
      </c>
      <c r="Y32" s="217"/>
      <c r="Z32" s="217"/>
      <c r="AA32" s="217"/>
      <c r="AB32" s="217"/>
      <c r="AC32" s="217"/>
      <c r="AD32" s="218"/>
    </row>
    <row r="33" spans="1:30" x14ac:dyDescent="0.25">
      <c r="A33" s="38"/>
      <c r="B33" s="4"/>
      <c r="C33" s="16"/>
      <c r="D33" s="16"/>
      <c r="E33" s="16"/>
      <c r="F33" s="16"/>
      <c r="G33" s="16"/>
      <c r="H33" s="16"/>
      <c r="I33" s="16"/>
      <c r="J33" s="16"/>
      <c r="K33" s="16"/>
      <c r="L33" s="16"/>
      <c r="M33" s="4"/>
      <c r="N33" s="16"/>
      <c r="O33" s="16"/>
      <c r="P33" s="6"/>
      <c r="X33" s="39" t="s">
        <v>85</v>
      </c>
      <c r="Y33" s="40"/>
      <c r="Z33" s="40"/>
      <c r="AA33" s="40"/>
      <c r="AB33" s="40"/>
      <c r="AC33" s="40"/>
      <c r="AD33" s="41"/>
    </row>
    <row r="34" spans="1:30" ht="15.75" thickBot="1" x14ac:dyDescent="0.3">
      <c r="B34" s="42" t="s">
        <v>0</v>
      </c>
      <c r="C34" s="23"/>
      <c r="D34" s="23"/>
      <c r="E34" s="23"/>
      <c r="F34" s="23"/>
      <c r="G34" s="23"/>
      <c r="H34" s="23"/>
      <c r="I34" s="23"/>
      <c r="J34" s="23"/>
      <c r="K34" s="23"/>
      <c r="L34" s="23"/>
      <c r="M34" s="7"/>
      <c r="N34" s="23"/>
      <c r="O34" s="23"/>
      <c r="P34" s="9"/>
      <c r="X34" s="43" t="s">
        <v>1</v>
      </c>
      <c r="Y34" s="8" t="s">
        <v>30</v>
      </c>
      <c r="Z34" s="8" t="s">
        <v>86</v>
      </c>
      <c r="AA34" s="8" t="s">
        <v>87</v>
      </c>
      <c r="AB34" s="8" t="s">
        <v>88</v>
      </c>
      <c r="AC34" s="8" t="s">
        <v>89</v>
      </c>
      <c r="AD34" s="44" t="s">
        <v>90</v>
      </c>
    </row>
    <row r="35" spans="1:30" ht="15.75" thickBot="1" x14ac:dyDescent="0.3">
      <c r="B35" s="42"/>
      <c r="C35" s="45"/>
      <c r="D35" s="225" t="s">
        <v>14</v>
      </c>
      <c r="E35" s="226"/>
      <c r="F35" s="226"/>
      <c r="G35" s="226"/>
      <c r="H35" s="226"/>
      <c r="I35" s="226"/>
      <c r="J35" s="226"/>
      <c r="K35" s="226"/>
      <c r="L35" s="226"/>
      <c r="M35" s="225" t="s">
        <v>15</v>
      </c>
      <c r="N35" s="226"/>
      <c r="O35" s="227"/>
      <c r="P35" s="46"/>
      <c r="X35" s="47" t="s">
        <v>17</v>
      </c>
      <c r="Y35" s="29" t="s">
        <v>18</v>
      </c>
      <c r="Z35" s="32">
        <f>R37</f>
        <v>121148625.38999999</v>
      </c>
      <c r="AA35" s="32">
        <v>5086000</v>
      </c>
      <c r="AB35" s="48">
        <f>AA35/Z35</f>
        <v>4.1981491606918518E-2</v>
      </c>
      <c r="AC35" s="32">
        <v>6420869</v>
      </c>
      <c r="AD35" s="49">
        <f>AC35/Z35</f>
        <v>5.2999932763001044E-2</v>
      </c>
    </row>
    <row r="36" spans="1:30" ht="15.75" thickBot="1" x14ac:dyDescent="0.3">
      <c r="B36" s="50" t="s">
        <v>1</v>
      </c>
      <c r="C36" s="8" t="s">
        <v>30</v>
      </c>
      <c r="D36" s="51" t="s">
        <v>2</v>
      </c>
      <c r="E36" s="52" t="s">
        <v>3</v>
      </c>
      <c r="F36" s="52" t="s">
        <v>4</v>
      </c>
      <c r="G36" s="52" t="s">
        <v>5</v>
      </c>
      <c r="H36" s="52" t="s">
        <v>6</v>
      </c>
      <c r="I36" s="52" t="s">
        <v>7</v>
      </c>
      <c r="J36" s="52" t="s">
        <v>8</v>
      </c>
      <c r="K36" s="52" t="s">
        <v>9</v>
      </c>
      <c r="L36" s="52" t="s">
        <v>10</v>
      </c>
      <c r="M36" s="51" t="s">
        <v>11</v>
      </c>
      <c r="N36" s="52" t="s">
        <v>12</v>
      </c>
      <c r="O36" s="53" t="s">
        <v>13</v>
      </c>
      <c r="P36" s="54" t="s">
        <v>16</v>
      </c>
      <c r="R36" s="55" t="s">
        <v>81</v>
      </c>
      <c r="S36" s="56" t="s">
        <v>82</v>
      </c>
      <c r="T36" s="56" t="s">
        <v>83</v>
      </c>
      <c r="U36" s="56" t="s">
        <v>84</v>
      </c>
      <c r="V36" s="57" t="s">
        <v>16</v>
      </c>
      <c r="X36" s="47" t="s">
        <v>20</v>
      </c>
      <c r="Y36" s="29" t="s">
        <v>21</v>
      </c>
      <c r="Z36" s="32">
        <f>R38</f>
        <v>12631917.560000001</v>
      </c>
      <c r="AA36" s="32">
        <v>0</v>
      </c>
      <c r="AB36" s="48">
        <f t="shared" ref="AB36:AB41" si="0">AA36/Z36</f>
        <v>0</v>
      </c>
      <c r="AC36" s="32">
        <v>483733</v>
      </c>
      <c r="AD36" s="49">
        <f t="shared" ref="AD36:AD43" si="1">AC36/Z36</f>
        <v>3.8294502612317552E-2</v>
      </c>
    </row>
    <row r="37" spans="1:30" x14ac:dyDescent="0.25">
      <c r="B37" s="19" t="s">
        <v>17</v>
      </c>
      <c r="C37" s="12" t="s">
        <v>18</v>
      </c>
      <c r="D37" s="58">
        <v>40318724.229999997</v>
      </c>
      <c r="E37" s="58">
        <v>41963332.979999997</v>
      </c>
      <c r="F37" s="58">
        <v>38866568.18</v>
      </c>
      <c r="G37" s="58">
        <v>39297857.240000002</v>
      </c>
      <c r="H37" s="58">
        <v>39880303.5</v>
      </c>
      <c r="I37" s="58">
        <v>38383702.68</v>
      </c>
      <c r="J37" s="58">
        <v>39654746.390000001</v>
      </c>
      <c r="K37" s="58">
        <v>36731191.909999996</v>
      </c>
      <c r="L37" s="59">
        <v>33689111.990000002</v>
      </c>
      <c r="M37" s="60">
        <v>39970689.479999997</v>
      </c>
      <c r="N37" s="58">
        <v>35208942.950000003</v>
      </c>
      <c r="O37" s="58">
        <v>49736574.009999998</v>
      </c>
      <c r="P37" s="61">
        <f>SUM(D37:O37)</f>
        <v>473701745.54000002</v>
      </c>
      <c r="R37" s="62">
        <f>SUM(D37:F37)</f>
        <v>121148625.38999999</v>
      </c>
      <c r="S37" s="63">
        <f>SUM(G37:I37)</f>
        <v>117561863.42000002</v>
      </c>
      <c r="T37" s="63">
        <f>SUM(J37:L37)</f>
        <v>110075050.28999999</v>
      </c>
      <c r="U37" s="63">
        <f>SUM(M37:O37)</f>
        <v>124916206.44</v>
      </c>
      <c r="V37" s="64">
        <f>SUM(R37:U37)</f>
        <v>473701745.54000002</v>
      </c>
      <c r="X37" s="47" t="s">
        <v>19</v>
      </c>
      <c r="Y37" s="29" t="s">
        <v>22</v>
      </c>
      <c r="Z37" s="32">
        <f>R39</f>
        <v>4884657.04</v>
      </c>
      <c r="AA37" s="32">
        <v>0</v>
      </c>
      <c r="AB37" s="48">
        <f t="shared" si="0"/>
        <v>0</v>
      </c>
      <c r="AC37" s="32">
        <v>233203</v>
      </c>
      <c r="AD37" s="49">
        <f t="shared" si="1"/>
        <v>4.7741939319449131E-2</v>
      </c>
    </row>
    <row r="38" spans="1:30" x14ac:dyDescent="0.25">
      <c r="B38" s="19" t="s">
        <v>20</v>
      </c>
      <c r="C38" s="12" t="s">
        <v>21</v>
      </c>
      <c r="D38" s="65">
        <v>4411887.5</v>
      </c>
      <c r="E38" s="65">
        <v>4262186.5</v>
      </c>
      <c r="F38" s="65">
        <v>3957843.56</v>
      </c>
      <c r="G38" s="65">
        <v>3508352.71</v>
      </c>
      <c r="H38" s="65">
        <v>3339807.51</v>
      </c>
      <c r="I38" s="65">
        <v>4491546.67</v>
      </c>
      <c r="J38" s="65">
        <v>4888924.53</v>
      </c>
      <c r="K38" s="65">
        <v>4422682.01</v>
      </c>
      <c r="L38" s="66">
        <v>2512592.7599999998</v>
      </c>
      <c r="M38" s="67">
        <v>2862177.17</v>
      </c>
      <c r="N38" s="65">
        <v>3008389.35</v>
      </c>
      <c r="O38" s="65">
        <v>2104052.6800000002</v>
      </c>
      <c r="P38" s="68">
        <v>43770442.950000003</v>
      </c>
      <c r="R38" s="69">
        <f>SUM(D38:F38)</f>
        <v>12631917.560000001</v>
      </c>
      <c r="S38" s="32">
        <f>SUM(G38:I38)</f>
        <v>11339706.890000001</v>
      </c>
      <c r="T38" s="32">
        <f>SUM(J38:L38)</f>
        <v>11824199.299999999</v>
      </c>
      <c r="U38" s="32">
        <f>SUM(M38:O38)</f>
        <v>7974619.1999999993</v>
      </c>
      <c r="V38" s="70">
        <f t="shared" ref="V38:V45" si="2">SUM(R38:U38)</f>
        <v>43770442.950000003</v>
      </c>
      <c r="X38" s="47"/>
      <c r="Y38" s="29"/>
      <c r="Z38" s="32"/>
      <c r="AA38" s="32"/>
      <c r="AB38" s="48"/>
      <c r="AC38" s="32"/>
      <c r="AD38" s="49"/>
    </row>
    <row r="39" spans="1:30" x14ac:dyDescent="0.25">
      <c r="B39" s="19" t="s">
        <v>19</v>
      </c>
      <c r="C39" s="12" t="s">
        <v>22</v>
      </c>
      <c r="D39" s="65">
        <v>1988356.91</v>
      </c>
      <c r="E39" s="65">
        <v>1577324.79</v>
      </c>
      <c r="F39" s="65">
        <v>1318975.3400000001</v>
      </c>
      <c r="G39" s="65">
        <v>982576.14999999898</v>
      </c>
      <c r="H39" s="65">
        <v>831812.64</v>
      </c>
      <c r="I39" s="65">
        <v>1413509.95</v>
      </c>
      <c r="J39" s="65">
        <v>1622545.22</v>
      </c>
      <c r="K39" s="65">
        <v>1904338.78</v>
      </c>
      <c r="L39" s="66">
        <v>1291248.1599999999</v>
      </c>
      <c r="M39" s="67">
        <v>2251125.2400000002</v>
      </c>
      <c r="N39" s="65">
        <v>1815232.12</v>
      </c>
      <c r="O39" s="65">
        <v>3253395.41</v>
      </c>
      <c r="P39" s="68">
        <v>20250440.710000001</v>
      </c>
      <c r="R39" s="69">
        <f>SUM(D39:F39)</f>
        <v>4884657.04</v>
      </c>
      <c r="S39" s="32">
        <f>SUM(G39:I39)</f>
        <v>3227898.7399999993</v>
      </c>
      <c r="T39" s="32">
        <f>SUM(J39:L39)</f>
        <v>4818132.16</v>
      </c>
      <c r="U39" s="32">
        <f>SUM(M39:O39)</f>
        <v>7319752.7700000005</v>
      </c>
      <c r="V39" s="70">
        <f t="shared" si="2"/>
        <v>20250440.710000001</v>
      </c>
      <c r="X39" s="47" t="s">
        <v>23</v>
      </c>
      <c r="Y39" s="29" t="s">
        <v>24</v>
      </c>
      <c r="Z39" s="32">
        <f>R41</f>
        <v>4452170.3600000003</v>
      </c>
      <c r="AA39" s="32">
        <v>199079</v>
      </c>
      <c r="AB39" s="48">
        <f>AA39/Z39</f>
        <v>4.4715045450327284E-2</v>
      </c>
      <c r="AC39" s="32">
        <v>350902</v>
      </c>
      <c r="AD39" s="49">
        <f t="shared" si="1"/>
        <v>7.8815941805066056E-2</v>
      </c>
    </row>
    <row r="40" spans="1:30" x14ac:dyDescent="0.25">
      <c r="B40" s="7"/>
      <c r="C40" s="23"/>
      <c r="D40" s="29"/>
      <c r="E40" s="29"/>
      <c r="F40" s="29"/>
      <c r="G40" s="29"/>
      <c r="H40" s="29"/>
      <c r="I40" s="29"/>
      <c r="J40" s="29"/>
      <c r="K40" s="29"/>
      <c r="L40" s="29"/>
      <c r="M40" s="47"/>
      <c r="N40" s="29"/>
      <c r="O40" s="29"/>
      <c r="P40" s="70"/>
      <c r="R40" s="69"/>
      <c r="S40" s="32"/>
      <c r="T40" s="32"/>
      <c r="U40" s="32"/>
      <c r="V40" s="70"/>
      <c r="X40" s="47" t="s">
        <v>25</v>
      </c>
      <c r="Y40" s="29" t="s">
        <v>26</v>
      </c>
      <c r="Z40" s="32">
        <f>R42</f>
        <v>5688051.4199999999</v>
      </c>
      <c r="AA40" s="32">
        <v>0</v>
      </c>
      <c r="AB40" s="48">
        <f t="shared" si="0"/>
        <v>0</v>
      </c>
      <c r="AC40" s="32">
        <v>483453</v>
      </c>
      <c r="AD40" s="49">
        <f t="shared" si="1"/>
        <v>8.4994484807241769E-2</v>
      </c>
    </row>
    <row r="41" spans="1:30" x14ac:dyDescent="0.25">
      <c r="B41" s="19" t="s">
        <v>23</v>
      </c>
      <c r="C41" s="12" t="s">
        <v>24</v>
      </c>
      <c r="D41" s="30">
        <v>1412773.25</v>
      </c>
      <c r="E41" s="30">
        <v>1425180.7</v>
      </c>
      <c r="F41" s="30">
        <v>1614216.41</v>
      </c>
      <c r="G41" s="30">
        <v>1559054.84</v>
      </c>
      <c r="H41" s="30">
        <v>1468704.54</v>
      </c>
      <c r="I41" s="30">
        <v>1577081.45</v>
      </c>
      <c r="J41" s="30">
        <v>1496848.56</v>
      </c>
      <c r="K41" s="30">
        <v>1356605.9</v>
      </c>
      <c r="L41" s="71">
        <v>1394202.21</v>
      </c>
      <c r="M41" s="72">
        <v>1648783.21</v>
      </c>
      <c r="N41" s="30">
        <v>1304748.68</v>
      </c>
      <c r="O41" s="30">
        <v>1533933.51</v>
      </c>
      <c r="P41" s="68">
        <v>17792133.260000002</v>
      </c>
      <c r="R41" s="69">
        <f>SUM(D41:F41)</f>
        <v>4452170.3600000003</v>
      </c>
      <c r="S41" s="32">
        <f>SUM(G41:I41)</f>
        <v>4604840.83</v>
      </c>
      <c r="T41" s="32">
        <f>SUM(J41:L41)</f>
        <v>4247656.67</v>
      </c>
      <c r="U41" s="32">
        <f>SUM(M41:O41)</f>
        <v>4487465.3999999994</v>
      </c>
      <c r="V41" s="70">
        <f t="shared" si="2"/>
        <v>17792133.260000002</v>
      </c>
      <c r="X41" s="47" t="s">
        <v>27</v>
      </c>
      <c r="Y41" s="29" t="s">
        <v>57</v>
      </c>
      <c r="Z41" s="32">
        <f>R43</f>
        <v>2955.39</v>
      </c>
      <c r="AA41" s="32">
        <v>0</v>
      </c>
      <c r="AB41" s="48">
        <f t="shared" si="0"/>
        <v>0</v>
      </c>
      <c r="AC41" s="32">
        <v>0</v>
      </c>
      <c r="AD41" s="49">
        <f t="shared" si="1"/>
        <v>0</v>
      </c>
    </row>
    <row r="42" spans="1:30" x14ac:dyDescent="0.25">
      <c r="B42" s="19" t="s">
        <v>25</v>
      </c>
      <c r="C42" s="12" t="s">
        <v>26</v>
      </c>
      <c r="D42" s="30">
        <v>2266158.13</v>
      </c>
      <c r="E42" s="30">
        <v>1887014.56</v>
      </c>
      <c r="F42" s="30">
        <v>1534878.73</v>
      </c>
      <c r="G42" s="30">
        <v>1333287.8500000001</v>
      </c>
      <c r="H42" s="30">
        <v>1124491.8400000001</v>
      </c>
      <c r="I42" s="30">
        <v>1773806.12</v>
      </c>
      <c r="J42" s="30">
        <v>1634816.35</v>
      </c>
      <c r="K42" s="30">
        <v>1426195.49</v>
      </c>
      <c r="L42" s="71">
        <v>984169.91999999899</v>
      </c>
      <c r="M42" s="72">
        <v>1519961.79</v>
      </c>
      <c r="N42" s="30">
        <v>1587866.18</v>
      </c>
      <c r="O42" s="30">
        <v>580972.25</v>
      </c>
      <c r="P42" s="68">
        <v>17653619.210000001</v>
      </c>
      <c r="R42" s="69">
        <f>SUM(D42:F42)</f>
        <v>5688051.4199999999</v>
      </c>
      <c r="S42" s="32">
        <f>SUM(G42:I42)</f>
        <v>4231585.8100000005</v>
      </c>
      <c r="T42" s="32">
        <f>SUM(J42:L42)</f>
        <v>4045181.7599999988</v>
      </c>
      <c r="U42" s="32">
        <f>SUM(M42:O42)</f>
        <v>3688800.2199999997</v>
      </c>
      <c r="V42" s="70">
        <f t="shared" si="2"/>
        <v>17653619.209999997</v>
      </c>
      <c r="X42" s="47"/>
      <c r="Y42" s="29"/>
      <c r="Z42" s="32"/>
      <c r="AA42" s="32"/>
      <c r="AB42" s="48"/>
      <c r="AC42" s="32"/>
      <c r="AD42" s="49"/>
    </row>
    <row r="43" spans="1:30" x14ac:dyDescent="0.25">
      <c r="B43" s="19" t="s">
        <v>27</v>
      </c>
      <c r="C43" s="12" t="s">
        <v>57</v>
      </c>
      <c r="D43" s="30">
        <v>1951.24</v>
      </c>
      <c r="E43" s="30">
        <v>0.5</v>
      </c>
      <c r="F43" s="30">
        <v>1003.65</v>
      </c>
      <c r="G43" s="30">
        <v>-0.44</v>
      </c>
      <c r="H43" s="30">
        <v>24.25</v>
      </c>
      <c r="I43" s="30">
        <v>24.54</v>
      </c>
      <c r="J43" s="30">
        <v>688.44</v>
      </c>
      <c r="K43" s="30">
        <v>5.47</v>
      </c>
      <c r="L43" s="71"/>
      <c r="M43" s="72"/>
      <c r="N43" s="30">
        <v>1968.24</v>
      </c>
      <c r="O43" s="30">
        <v>0</v>
      </c>
      <c r="P43" s="68">
        <v>5665.89</v>
      </c>
      <c r="R43" s="69">
        <f>SUM(D43:F43)</f>
        <v>2955.39</v>
      </c>
      <c r="S43" s="32">
        <f>SUM(G43:I43)</f>
        <v>48.349999999999994</v>
      </c>
      <c r="T43" s="32">
        <f>SUM(J43:L43)</f>
        <v>693.91000000000008</v>
      </c>
      <c r="U43" s="32">
        <f>SUM(M43:O43)</f>
        <v>1968.24</v>
      </c>
      <c r="V43" s="70">
        <f t="shared" si="2"/>
        <v>5665.8899999999994</v>
      </c>
      <c r="X43" s="47"/>
      <c r="Y43" s="29"/>
      <c r="Z43" s="32">
        <f>SUM(Z35:Z41)</f>
        <v>148808377.15999997</v>
      </c>
      <c r="AA43" s="32">
        <f>SUM(AA35:AA41)</f>
        <v>5285079</v>
      </c>
      <c r="AB43" s="48">
        <f>AA43/Z43</f>
        <v>3.5516004548033213E-2</v>
      </c>
      <c r="AC43" s="32">
        <f>SUM(AC35:AC41)</f>
        <v>7972160</v>
      </c>
      <c r="AD43" s="49">
        <f t="shared" si="1"/>
        <v>5.357332800846467E-2</v>
      </c>
    </row>
    <row r="44" spans="1:30" x14ac:dyDescent="0.25">
      <c r="B44" s="73"/>
      <c r="C44" s="29"/>
      <c r="D44" s="29"/>
      <c r="E44" s="29"/>
      <c r="F44" s="29"/>
      <c r="G44" s="29"/>
      <c r="H44" s="29"/>
      <c r="I44" s="29"/>
      <c r="J44" s="29"/>
      <c r="K44" s="29"/>
      <c r="L44" s="29"/>
      <c r="M44" s="47"/>
      <c r="N44" s="29"/>
      <c r="O44" s="29"/>
      <c r="P44" s="24"/>
      <c r="R44" s="69"/>
      <c r="S44" s="32"/>
      <c r="T44" s="32"/>
      <c r="U44" s="32"/>
      <c r="V44" s="70"/>
      <c r="X44" s="47"/>
      <c r="Y44" s="29"/>
      <c r="Z44" s="29"/>
      <c r="AA44" s="29"/>
      <c r="AB44" s="29"/>
      <c r="AC44" s="32"/>
      <c r="AD44" s="49"/>
    </row>
    <row r="45" spans="1:30" ht="15.75" thickBot="1" x14ac:dyDescent="0.3">
      <c r="B45" s="73"/>
      <c r="C45" s="29" t="s">
        <v>28</v>
      </c>
      <c r="D45" s="32">
        <f>D37+D38+D39+D41+D42+D43</f>
        <v>50399851.259999998</v>
      </c>
      <c r="E45" s="32">
        <f t="shared" ref="E45:O45" si="3">E37+E38+E39+E41+E42+E43</f>
        <v>51115040.030000001</v>
      </c>
      <c r="F45" s="32">
        <f t="shared" si="3"/>
        <v>47293485.869999997</v>
      </c>
      <c r="G45" s="32">
        <f t="shared" si="3"/>
        <v>46681128.350000009</v>
      </c>
      <c r="H45" s="32">
        <f t="shared" si="3"/>
        <v>46645144.280000001</v>
      </c>
      <c r="I45" s="32">
        <f t="shared" si="3"/>
        <v>47639671.410000004</v>
      </c>
      <c r="J45" s="32">
        <f t="shared" si="3"/>
        <v>49298569.490000002</v>
      </c>
      <c r="K45" s="32">
        <f t="shared" si="3"/>
        <v>45841019.559999995</v>
      </c>
      <c r="L45" s="32">
        <f>L37+L38+L39+L41+L42+L43</f>
        <v>39871325.039999999</v>
      </c>
      <c r="M45" s="69">
        <f t="shared" si="3"/>
        <v>48252736.890000001</v>
      </c>
      <c r="N45" s="32">
        <f t="shared" si="3"/>
        <v>42927147.520000003</v>
      </c>
      <c r="O45" s="32">
        <f t="shared" si="3"/>
        <v>57208927.859999992</v>
      </c>
      <c r="P45" s="70">
        <f>SUM(D45:O45)</f>
        <v>573174047.55999994</v>
      </c>
      <c r="R45" s="74">
        <f>SUM(R37:R44)</f>
        <v>148808377.15999997</v>
      </c>
      <c r="S45" s="75">
        <f t="shared" ref="S45:U45" si="4">SUM(S37:S44)</f>
        <v>140965944.04000002</v>
      </c>
      <c r="T45" s="75">
        <f t="shared" si="4"/>
        <v>135010914.08999997</v>
      </c>
      <c r="U45" s="75">
        <f t="shared" si="4"/>
        <v>148388812.27000001</v>
      </c>
      <c r="V45" s="76">
        <f t="shared" si="2"/>
        <v>573174047.55999994</v>
      </c>
      <c r="X45" s="43" t="s">
        <v>91</v>
      </c>
      <c r="Y45" s="29"/>
      <c r="Z45" s="29"/>
      <c r="AA45" s="29"/>
      <c r="AB45" s="29"/>
      <c r="AC45" s="29"/>
      <c r="AD45" s="49"/>
    </row>
    <row r="46" spans="1:30" x14ac:dyDescent="0.25">
      <c r="B46" s="73"/>
      <c r="C46" s="29"/>
      <c r="D46" s="29"/>
      <c r="E46" s="29"/>
      <c r="F46" s="29"/>
      <c r="G46" s="29"/>
      <c r="H46" s="29"/>
      <c r="I46" s="29"/>
      <c r="J46" s="29"/>
      <c r="K46" s="29"/>
      <c r="L46" s="29"/>
      <c r="M46" s="47"/>
      <c r="N46" s="29"/>
      <c r="O46" s="29"/>
      <c r="P46" s="24"/>
      <c r="X46" s="43" t="s">
        <v>1</v>
      </c>
      <c r="Y46" s="8" t="s">
        <v>30</v>
      </c>
      <c r="Z46" s="8" t="s">
        <v>92</v>
      </c>
      <c r="AA46" s="8" t="s">
        <v>87</v>
      </c>
      <c r="AB46" s="8" t="s">
        <v>88</v>
      </c>
      <c r="AC46" s="8" t="s">
        <v>89</v>
      </c>
      <c r="AD46" s="44" t="s">
        <v>90</v>
      </c>
    </row>
    <row r="47" spans="1:30" x14ac:dyDescent="0.25">
      <c r="B47" s="77"/>
      <c r="C47" s="228" t="s">
        <v>29</v>
      </c>
      <c r="D47" s="228"/>
      <c r="E47" s="8"/>
      <c r="F47" s="78">
        <f>P45/12</f>
        <v>47764503.963333331</v>
      </c>
      <c r="G47" s="79"/>
      <c r="H47" s="79"/>
      <c r="I47" s="79"/>
      <c r="J47" s="79"/>
      <c r="K47" s="79"/>
      <c r="L47" s="79"/>
      <c r="M47" s="80"/>
      <c r="N47" s="79"/>
      <c r="O47" s="79"/>
      <c r="P47" s="81"/>
      <c r="X47" s="47" t="s">
        <v>17</v>
      </c>
      <c r="Y47" s="29" t="s">
        <v>18</v>
      </c>
      <c r="Z47" s="32">
        <f>S37</f>
        <v>117561863.42000002</v>
      </c>
      <c r="AA47" s="32">
        <v>4431098</v>
      </c>
      <c r="AB47" s="48">
        <f t="shared" ref="AB47:AB55" si="5">AA47/Z47</f>
        <v>3.7691627804243927E-2</v>
      </c>
      <c r="AC47" s="32">
        <v>6146544</v>
      </c>
      <c r="AD47" s="49">
        <f t="shared" ref="AD47:AD55" si="6">AC47/Z47</f>
        <v>5.2283485657597439E-2</v>
      </c>
    </row>
    <row r="48" spans="1:30" ht="15.75" thickBot="1" x14ac:dyDescent="0.3">
      <c r="B48" s="82"/>
      <c r="C48" s="14"/>
      <c r="D48" s="14"/>
      <c r="E48" s="14"/>
      <c r="F48" s="14"/>
      <c r="G48" s="14"/>
      <c r="H48" s="14"/>
      <c r="I48" s="14"/>
      <c r="J48" s="14"/>
      <c r="K48" s="14"/>
      <c r="L48" s="14"/>
      <c r="M48" s="13"/>
      <c r="N48" s="14"/>
      <c r="O48" s="14"/>
      <c r="P48" s="15"/>
      <c r="X48" s="47" t="s">
        <v>20</v>
      </c>
      <c r="Y48" s="29" t="s">
        <v>21</v>
      </c>
      <c r="Z48" s="32">
        <f>S38</f>
        <v>11339706.890000001</v>
      </c>
      <c r="AA48" s="32">
        <v>0</v>
      </c>
      <c r="AB48" s="48">
        <f t="shared" si="5"/>
        <v>0</v>
      </c>
      <c r="AC48" s="32">
        <v>489461</v>
      </c>
      <c r="AD48" s="49">
        <f t="shared" si="6"/>
        <v>4.3163461344105342E-2</v>
      </c>
    </row>
    <row r="49" spans="1:30" x14ac:dyDescent="0.25">
      <c r="A49" s="83"/>
      <c r="X49" s="47" t="s">
        <v>19</v>
      </c>
      <c r="Y49" s="29" t="s">
        <v>22</v>
      </c>
      <c r="Z49" s="32">
        <f>S39</f>
        <v>3227898.7399999993</v>
      </c>
      <c r="AA49" s="32">
        <v>0</v>
      </c>
      <c r="AB49" s="48">
        <f t="shared" si="5"/>
        <v>0</v>
      </c>
      <c r="AC49" s="32">
        <v>189983</v>
      </c>
      <c r="AD49" s="49">
        <f t="shared" si="6"/>
        <v>5.8856555085120187E-2</v>
      </c>
    </row>
    <row r="50" spans="1:30" x14ac:dyDescent="0.25">
      <c r="X50" s="47"/>
      <c r="Y50" s="29"/>
      <c r="Z50" s="32"/>
      <c r="AA50" s="32"/>
      <c r="AB50" s="48"/>
      <c r="AC50" s="32"/>
      <c r="AD50" s="49"/>
    </row>
    <row r="51" spans="1:30" ht="15.75" thickBot="1" x14ac:dyDescent="0.3">
      <c r="X51" s="47" t="s">
        <v>23</v>
      </c>
      <c r="Y51" s="29" t="s">
        <v>24</v>
      </c>
      <c r="Z51" s="32">
        <f>S41</f>
        <v>4604840.83</v>
      </c>
      <c r="AA51" s="32">
        <v>180189</v>
      </c>
      <c r="AB51" s="48">
        <f t="shared" si="5"/>
        <v>3.9130342752802597E-2</v>
      </c>
      <c r="AC51" s="32">
        <v>403272</v>
      </c>
      <c r="AD51" s="49">
        <f t="shared" si="6"/>
        <v>8.757566545465155E-2</v>
      </c>
    </row>
    <row r="52" spans="1:30" x14ac:dyDescent="0.25">
      <c r="B52" s="26" t="s">
        <v>58</v>
      </c>
      <c r="C52" s="27"/>
      <c r="D52" s="16"/>
      <c r="E52" s="16"/>
      <c r="F52" s="6"/>
      <c r="G52" s="23"/>
      <c r="H52" s="23"/>
      <c r="I52" s="23"/>
      <c r="X52" s="47" t="s">
        <v>25</v>
      </c>
      <c r="Y52" s="29" t="s">
        <v>26</v>
      </c>
      <c r="Z52" s="32">
        <f>S42</f>
        <v>4231585.8100000005</v>
      </c>
      <c r="AA52" s="32">
        <v>8997</v>
      </c>
      <c r="AB52" s="48">
        <f t="shared" si="5"/>
        <v>2.1261532682944691E-3</v>
      </c>
      <c r="AC52" s="32">
        <v>314933</v>
      </c>
      <c r="AD52" s="49">
        <f t="shared" si="6"/>
        <v>7.4424344475245319E-2</v>
      </c>
    </row>
    <row r="53" spans="1:30" s="84" customFormat="1" x14ac:dyDescent="0.25">
      <c r="B53" s="229" t="s">
        <v>59</v>
      </c>
      <c r="C53" s="230"/>
      <c r="D53" s="230"/>
      <c r="E53" s="230"/>
      <c r="F53" s="85"/>
      <c r="G53" s="45"/>
      <c r="H53" s="45"/>
      <c r="I53" s="45"/>
      <c r="X53" s="86" t="s">
        <v>27</v>
      </c>
      <c r="Y53" s="87" t="s">
        <v>57</v>
      </c>
      <c r="Z53" s="32">
        <f>S43</f>
        <v>48.349999999999994</v>
      </c>
      <c r="AA53" s="88">
        <v>0</v>
      </c>
      <c r="AB53" s="89">
        <f t="shared" si="5"/>
        <v>0</v>
      </c>
      <c r="AC53" s="88">
        <v>0</v>
      </c>
      <c r="AD53" s="90">
        <f t="shared" si="6"/>
        <v>0</v>
      </c>
    </row>
    <row r="54" spans="1:30" x14ac:dyDescent="0.25">
      <c r="B54" s="7"/>
      <c r="C54" s="23"/>
      <c r="D54" s="23"/>
      <c r="E54" s="23"/>
      <c r="F54" s="91"/>
      <c r="G54" s="23"/>
      <c r="H54" s="23"/>
      <c r="I54" s="23"/>
      <c r="X54" s="47"/>
      <c r="Y54" s="29"/>
      <c r="Z54" s="32"/>
      <c r="AA54" s="32"/>
      <c r="AB54" s="48"/>
      <c r="AC54" s="32"/>
      <c r="AD54" s="49"/>
    </row>
    <row r="55" spans="1:30" x14ac:dyDescent="0.25">
      <c r="B55" s="43" t="s">
        <v>31</v>
      </c>
      <c r="C55" s="8" t="s">
        <v>34</v>
      </c>
      <c r="D55" s="8" t="s">
        <v>35</v>
      </c>
      <c r="E55" s="23"/>
      <c r="F55" s="91"/>
      <c r="G55" s="23"/>
      <c r="H55" s="23"/>
      <c r="I55" s="23"/>
      <c r="X55" s="47"/>
      <c r="Y55" s="29"/>
      <c r="Z55" s="32">
        <f>SUM(Z47:Z53)</f>
        <v>140965944.04000002</v>
      </c>
      <c r="AA55" s="32">
        <f>SUM(AA47:AA53)</f>
        <v>4620284</v>
      </c>
      <c r="AB55" s="48">
        <f t="shared" si="5"/>
        <v>3.2775888044909371E-2</v>
      </c>
      <c r="AC55" s="32">
        <f>SUM(AC47:AC53)</f>
        <v>7544193</v>
      </c>
      <c r="AD55" s="49">
        <f t="shared" si="6"/>
        <v>5.351784114508739E-2</v>
      </c>
    </row>
    <row r="56" spans="1:30" x14ac:dyDescent="0.25">
      <c r="B56" s="92" t="s">
        <v>32</v>
      </c>
      <c r="C56" s="30">
        <v>473701745</v>
      </c>
      <c r="D56" s="93">
        <f>C56/12</f>
        <v>39475145.416666664</v>
      </c>
      <c r="E56" s="23"/>
      <c r="F56" s="9"/>
      <c r="G56" s="23"/>
      <c r="H56" s="23"/>
      <c r="I56" s="23"/>
      <c r="X56" s="47"/>
      <c r="Y56" s="29"/>
      <c r="Z56" s="29"/>
      <c r="AA56" s="29"/>
      <c r="AB56" s="29"/>
      <c r="AC56" s="32"/>
      <c r="AD56" s="49"/>
    </row>
    <row r="57" spans="1:30" x14ac:dyDescent="0.25">
      <c r="B57" s="92" t="s">
        <v>33</v>
      </c>
      <c r="C57" s="34">
        <v>1169188</v>
      </c>
      <c r="D57" s="94">
        <f>C57/12</f>
        <v>97432.333333333328</v>
      </c>
      <c r="E57" s="23"/>
      <c r="F57" s="9"/>
      <c r="G57" s="23"/>
      <c r="H57" s="23"/>
      <c r="I57" s="23"/>
      <c r="X57" s="43" t="s">
        <v>93</v>
      </c>
      <c r="Y57" s="29"/>
      <c r="Z57" s="29"/>
      <c r="AA57" s="29"/>
      <c r="AB57" s="29"/>
      <c r="AC57" s="29"/>
      <c r="AD57" s="49"/>
    </row>
    <row r="58" spans="1:30" x14ac:dyDescent="0.25">
      <c r="B58" s="92" t="s">
        <v>72</v>
      </c>
      <c r="C58" s="30">
        <f>C56/C57</f>
        <v>405.15447045299817</v>
      </c>
      <c r="D58" s="95"/>
      <c r="E58" s="23"/>
      <c r="F58" s="9"/>
      <c r="G58" s="23"/>
      <c r="H58" s="23"/>
      <c r="I58" s="23"/>
      <c r="X58" s="43" t="s">
        <v>1</v>
      </c>
      <c r="Y58" s="8" t="s">
        <v>30</v>
      </c>
      <c r="Z58" s="8" t="s">
        <v>94</v>
      </c>
      <c r="AA58" s="8" t="s">
        <v>87</v>
      </c>
      <c r="AB58" s="8" t="s">
        <v>88</v>
      </c>
      <c r="AC58" s="8" t="s">
        <v>89</v>
      </c>
      <c r="AD58" s="44" t="s">
        <v>90</v>
      </c>
    </row>
    <row r="59" spans="1:30" x14ac:dyDescent="0.25">
      <c r="B59" s="47"/>
      <c r="C59" s="25"/>
      <c r="D59" s="29"/>
      <c r="E59" s="23"/>
      <c r="F59" s="9"/>
      <c r="G59" s="23"/>
      <c r="H59" s="23"/>
      <c r="I59" s="23"/>
      <c r="X59" s="47" t="s">
        <v>17</v>
      </c>
      <c r="Y59" s="29" t="s">
        <v>18</v>
      </c>
      <c r="Z59" s="32">
        <f>T37</f>
        <v>110075050.28999999</v>
      </c>
      <c r="AA59" s="32">
        <v>3515745</v>
      </c>
      <c r="AB59" s="48">
        <f t="shared" ref="AB59:AB67" si="7">AA59/Z59</f>
        <v>3.1939526629672553E-2</v>
      </c>
      <c r="AC59" s="32">
        <v>5898894</v>
      </c>
      <c r="AD59" s="49">
        <f t="shared" ref="AD59:AD67" si="8">AC59/Z59</f>
        <v>5.3589746127382855E-2</v>
      </c>
    </row>
    <row r="60" spans="1:30" x14ac:dyDescent="0.25">
      <c r="B60" s="92" t="s">
        <v>60</v>
      </c>
      <c r="C60" s="34">
        <v>18488</v>
      </c>
      <c r="D60" s="29"/>
      <c r="E60" s="23"/>
      <c r="F60" s="9"/>
      <c r="G60" s="23"/>
      <c r="I60" s="23"/>
      <c r="X60" s="47" t="s">
        <v>20</v>
      </c>
      <c r="Y60" s="29" t="s">
        <v>21</v>
      </c>
      <c r="Z60" s="32">
        <f>T38</f>
        <v>11824199.299999999</v>
      </c>
      <c r="AA60" s="32">
        <v>0</v>
      </c>
      <c r="AB60" s="48">
        <f t="shared" si="7"/>
        <v>0</v>
      </c>
      <c r="AC60" s="32">
        <v>363982</v>
      </c>
      <c r="AD60" s="49">
        <f t="shared" si="8"/>
        <v>3.0782803195815552E-2</v>
      </c>
    </row>
    <row r="61" spans="1:30" ht="15.75" thickBot="1" x14ac:dyDescent="0.3">
      <c r="B61" s="96"/>
      <c r="C61" s="97"/>
      <c r="D61" s="36"/>
      <c r="E61" s="14"/>
      <c r="F61" s="15"/>
      <c r="G61" s="23"/>
      <c r="H61" s="23"/>
      <c r="I61" s="23"/>
      <c r="X61" s="47" t="s">
        <v>19</v>
      </c>
      <c r="Y61" s="29" t="s">
        <v>22</v>
      </c>
      <c r="Z61" s="32">
        <f>T39</f>
        <v>4818132.16</v>
      </c>
      <c r="AA61" s="32">
        <v>0</v>
      </c>
      <c r="AB61" s="48">
        <f t="shared" si="7"/>
        <v>0</v>
      </c>
      <c r="AC61" s="32">
        <v>329749</v>
      </c>
      <c r="AD61" s="49">
        <f t="shared" si="8"/>
        <v>6.8439177060680714E-2</v>
      </c>
    </row>
    <row r="62" spans="1:30" x14ac:dyDescent="0.25">
      <c r="B62" s="29"/>
      <c r="C62" s="25"/>
      <c r="D62" s="29"/>
      <c r="E62" s="23"/>
      <c r="F62" s="23"/>
      <c r="G62" s="23"/>
      <c r="H62" s="23"/>
      <c r="I62" s="23"/>
      <c r="X62" s="47"/>
      <c r="Y62" s="29"/>
      <c r="Z62" s="32"/>
      <c r="AA62" s="32"/>
      <c r="AB62" s="48"/>
      <c r="AC62" s="32"/>
      <c r="AD62" s="49"/>
    </row>
    <row r="63" spans="1:30" ht="15.75" thickBot="1" x14ac:dyDescent="0.3">
      <c r="B63" s="29"/>
      <c r="C63" s="25"/>
      <c r="D63" s="29"/>
      <c r="E63" s="23"/>
      <c r="F63" s="23"/>
      <c r="G63" s="23"/>
      <c r="H63" s="23"/>
      <c r="I63" s="23"/>
      <c r="X63" s="47" t="s">
        <v>23</v>
      </c>
      <c r="Y63" s="29" t="s">
        <v>24</v>
      </c>
      <c r="Z63" s="32">
        <f>T41</f>
        <v>4247656.67</v>
      </c>
      <c r="AA63" s="32">
        <v>274332</v>
      </c>
      <c r="AB63" s="48">
        <f t="shared" si="7"/>
        <v>6.4584315850555782E-2</v>
      </c>
      <c r="AC63" s="32">
        <v>336080</v>
      </c>
      <c r="AD63" s="49">
        <f t="shared" si="8"/>
        <v>7.9121272294354242E-2</v>
      </c>
    </row>
    <row r="64" spans="1:30" x14ac:dyDescent="0.25">
      <c r="B64" s="26" t="s">
        <v>61</v>
      </c>
      <c r="C64" s="27"/>
      <c r="D64" s="16"/>
      <c r="E64" s="16"/>
      <c r="F64" s="6"/>
      <c r="G64" s="23"/>
      <c r="H64" s="23"/>
      <c r="I64" s="23"/>
      <c r="X64" s="47" t="s">
        <v>25</v>
      </c>
      <c r="Y64" s="29" t="s">
        <v>26</v>
      </c>
      <c r="Z64" s="32">
        <f>T42</f>
        <v>4045181.7599999988</v>
      </c>
      <c r="AA64" s="32">
        <v>0</v>
      </c>
      <c r="AB64" s="48">
        <f t="shared" si="7"/>
        <v>0</v>
      </c>
      <c r="AC64" s="32">
        <v>324030</v>
      </c>
      <c r="AD64" s="49">
        <f t="shared" si="8"/>
        <v>8.0102704705165118E-2</v>
      </c>
    </row>
    <row r="65" spans="2:30" x14ac:dyDescent="0.25">
      <c r="B65" s="223" t="s">
        <v>62</v>
      </c>
      <c r="C65" s="224"/>
      <c r="D65" s="224"/>
      <c r="E65" s="224"/>
      <c r="F65" s="9"/>
      <c r="G65" s="23"/>
      <c r="H65" s="23"/>
      <c r="I65" s="23"/>
      <c r="X65" s="47" t="s">
        <v>27</v>
      </c>
      <c r="Y65" s="29" t="s">
        <v>57</v>
      </c>
      <c r="Z65" s="32">
        <f>T43</f>
        <v>693.91000000000008</v>
      </c>
      <c r="AA65" s="32">
        <v>0</v>
      </c>
      <c r="AB65" s="48">
        <f t="shared" si="7"/>
        <v>0</v>
      </c>
      <c r="AC65" s="32">
        <v>0</v>
      </c>
      <c r="AD65" s="49">
        <f t="shared" si="8"/>
        <v>0</v>
      </c>
    </row>
    <row r="66" spans="2:30" x14ac:dyDescent="0.25">
      <c r="B66" s="7"/>
      <c r="C66" s="23"/>
      <c r="D66" s="23"/>
      <c r="E66" s="23"/>
      <c r="F66" s="9"/>
      <c r="G66" s="23"/>
      <c r="H66" s="23"/>
      <c r="I66" s="23"/>
      <c r="X66" s="47"/>
      <c r="Y66" s="29"/>
      <c r="Z66" s="32"/>
      <c r="AA66" s="32"/>
      <c r="AB66" s="29"/>
      <c r="AC66" s="29"/>
      <c r="AD66" s="49"/>
    </row>
    <row r="67" spans="2:30" x14ac:dyDescent="0.25">
      <c r="B67" s="43" t="s">
        <v>31</v>
      </c>
      <c r="C67" s="8" t="s">
        <v>34</v>
      </c>
      <c r="D67" s="8" t="s">
        <v>35</v>
      </c>
      <c r="E67" s="23"/>
      <c r="F67" s="9"/>
      <c r="G67" s="23"/>
      <c r="H67" s="23"/>
      <c r="I67" s="23"/>
      <c r="X67" s="47"/>
      <c r="Y67" s="29"/>
      <c r="Z67" s="32">
        <f>SUM(Z59:Z65)</f>
        <v>135010914.08999997</v>
      </c>
      <c r="AA67" s="32">
        <f>SUM(AA59:AA65)</f>
        <v>3790077</v>
      </c>
      <c r="AB67" s="48">
        <f t="shared" si="7"/>
        <v>2.8072374930174067E-2</v>
      </c>
      <c r="AC67" s="32">
        <f>SUM(AC59:AC65)</f>
        <v>7252735</v>
      </c>
      <c r="AD67" s="49">
        <f t="shared" si="8"/>
        <v>5.3719619994315689E-2</v>
      </c>
    </row>
    <row r="68" spans="2:30" x14ac:dyDescent="0.25">
      <c r="B68" s="92" t="s">
        <v>32</v>
      </c>
      <c r="C68" s="30">
        <v>43770442.950000003</v>
      </c>
      <c r="D68" s="93">
        <f>C68/12</f>
        <v>3647536.9125000001</v>
      </c>
      <c r="E68" s="23"/>
      <c r="F68" s="9"/>
      <c r="G68" s="23"/>
      <c r="H68" s="23"/>
      <c r="I68" s="23"/>
      <c r="X68" s="43" t="s">
        <v>95</v>
      </c>
      <c r="Y68" s="29"/>
      <c r="Z68" s="29"/>
      <c r="AA68" s="29"/>
      <c r="AB68" s="29"/>
      <c r="AC68" s="29"/>
      <c r="AD68" s="49"/>
    </row>
    <row r="69" spans="2:30" x14ac:dyDescent="0.25">
      <c r="B69" s="92" t="s">
        <v>33</v>
      </c>
      <c r="C69" s="34">
        <v>402979</v>
      </c>
      <c r="D69" s="94">
        <f>C69/12</f>
        <v>33581.583333333336</v>
      </c>
      <c r="E69" s="23"/>
      <c r="F69" s="9"/>
      <c r="G69" s="23"/>
      <c r="H69" s="23"/>
      <c r="I69" s="23"/>
      <c r="X69" s="43" t="s">
        <v>1</v>
      </c>
      <c r="Y69" s="8" t="s">
        <v>30</v>
      </c>
      <c r="Z69" s="8" t="s">
        <v>96</v>
      </c>
      <c r="AA69" s="8" t="s">
        <v>87</v>
      </c>
      <c r="AB69" s="8" t="s">
        <v>88</v>
      </c>
      <c r="AC69" s="8" t="s">
        <v>89</v>
      </c>
      <c r="AD69" s="44" t="s">
        <v>90</v>
      </c>
    </row>
    <row r="70" spans="2:30" x14ac:dyDescent="0.25">
      <c r="B70" s="92" t="s">
        <v>72</v>
      </c>
      <c r="C70" s="30">
        <f>C68/C69</f>
        <v>108.61718092009758</v>
      </c>
      <c r="D70" s="98"/>
      <c r="E70" s="23"/>
      <c r="F70" s="9"/>
      <c r="G70" s="23"/>
      <c r="H70" s="23"/>
      <c r="I70" s="23"/>
      <c r="X70" s="47" t="s">
        <v>17</v>
      </c>
      <c r="Y70" s="29" t="s">
        <v>18</v>
      </c>
      <c r="Z70" s="32">
        <f>U37</f>
        <v>124916206.44</v>
      </c>
      <c r="AA70" s="32">
        <v>7536569</v>
      </c>
      <c r="AB70" s="48">
        <f t="shared" ref="AB70:AB78" si="9">AA70/Z70</f>
        <v>6.0332996132251099E-2</v>
      </c>
      <c r="AC70" s="32">
        <v>6957523</v>
      </c>
      <c r="AD70" s="49">
        <f>AC70/Z70</f>
        <v>5.569752074837344E-2</v>
      </c>
    </row>
    <row r="71" spans="2:30" x14ac:dyDescent="0.25">
      <c r="B71" s="47"/>
      <c r="C71" s="25"/>
      <c r="D71" s="29"/>
      <c r="E71" s="23"/>
      <c r="F71" s="9"/>
      <c r="G71" s="23"/>
      <c r="H71" s="23"/>
      <c r="I71" s="23"/>
      <c r="X71" s="47" t="s">
        <v>20</v>
      </c>
      <c r="Y71" s="29" t="s">
        <v>21</v>
      </c>
      <c r="Z71" s="32">
        <f>U38</f>
        <v>7974619.1999999993</v>
      </c>
      <c r="AA71" s="32">
        <v>0</v>
      </c>
      <c r="AB71" s="48">
        <f t="shared" si="9"/>
        <v>0</v>
      </c>
      <c r="AC71" s="32">
        <v>281525</v>
      </c>
      <c r="AD71" s="49">
        <f t="shared" ref="AD71:AD78" si="10">AC71/Z71</f>
        <v>3.5302626111601669E-2</v>
      </c>
    </row>
    <row r="72" spans="2:30" x14ac:dyDescent="0.25">
      <c r="B72" s="92" t="s">
        <v>60</v>
      </c>
      <c r="C72" s="34">
        <v>36028</v>
      </c>
      <c r="D72" s="99"/>
      <c r="E72" s="23"/>
      <c r="F72" s="9"/>
      <c r="G72" s="23"/>
      <c r="I72" s="23"/>
      <c r="X72" s="47" t="s">
        <v>19</v>
      </c>
      <c r="Y72" s="29" t="s">
        <v>22</v>
      </c>
      <c r="Z72" s="32">
        <f>U39</f>
        <v>7319752.7700000005</v>
      </c>
      <c r="AA72" s="32">
        <v>0</v>
      </c>
      <c r="AB72" s="48">
        <f t="shared" si="9"/>
        <v>0</v>
      </c>
      <c r="AC72" s="32">
        <v>455666</v>
      </c>
      <c r="AD72" s="49">
        <f t="shared" si="10"/>
        <v>6.2251556072705987E-2</v>
      </c>
    </row>
    <row r="73" spans="2:30" ht="15.75" thickBot="1" x14ac:dyDescent="0.3">
      <c r="B73" s="13"/>
      <c r="C73" s="14"/>
      <c r="D73" s="14"/>
      <c r="E73" s="14"/>
      <c r="F73" s="15"/>
      <c r="G73" s="23"/>
      <c r="H73" s="23"/>
      <c r="I73" s="23"/>
      <c r="X73" s="47"/>
      <c r="Y73" s="29"/>
      <c r="Z73" s="32"/>
      <c r="AA73" s="32"/>
      <c r="AB73" s="48"/>
      <c r="AC73" s="32"/>
      <c r="AD73" s="49"/>
    </row>
    <row r="74" spans="2:30" x14ac:dyDescent="0.25">
      <c r="B74" s="29"/>
      <c r="C74" s="25"/>
      <c r="D74" s="29"/>
      <c r="E74" s="23"/>
      <c r="F74" s="23"/>
      <c r="G74" s="23"/>
      <c r="H74" s="23"/>
      <c r="I74" s="23"/>
      <c r="X74" s="47" t="s">
        <v>23</v>
      </c>
      <c r="Y74" s="29" t="s">
        <v>24</v>
      </c>
      <c r="Z74" s="32">
        <f>U41</f>
        <v>4487465.3999999994</v>
      </c>
      <c r="AA74" s="32">
        <v>348331</v>
      </c>
      <c r="AB74" s="48">
        <f t="shared" si="9"/>
        <v>7.7623105461715664E-2</v>
      </c>
      <c r="AC74" s="32">
        <v>454169</v>
      </c>
      <c r="AD74" s="49">
        <f t="shared" si="10"/>
        <v>0.10120835694911431</v>
      </c>
    </row>
    <row r="75" spans="2:30" ht="15.75" thickBot="1" x14ac:dyDescent="0.3">
      <c r="B75" s="3"/>
      <c r="C75" s="100"/>
      <c r="D75" s="3"/>
      <c r="X75" s="47" t="s">
        <v>25</v>
      </c>
      <c r="Y75" s="29" t="s">
        <v>26</v>
      </c>
      <c r="Z75" s="32">
        <f>U42</f>
        <v>3688800.2199999997</v>
      </c>
      <c r="AA75" s="32">
        <v>0</v>
      </c>
      <c r="AB75" s="48">
        <f t="shared" si="9"/>
        <v>0</v>
      </c>
      <c r="AC75" s="32">
        <v>254116</v>
      </c>
      <c r="AD75" s="49">
        <f t="shared" si="10"/>
        <v>6.8888523325885076E-2</v>
      </c>
    </row>
    <row r="76" spans="2:30" x14ac:dyDescent="0.25">
      <c r="B76" s="101" t="s">
        <v>109</v>
      </c>
      <c r="C76" s="102"/>
      <c r="D76" s="40"/>
      <c r="E76" s="16"/>
      <c r="F76" s="6"/>
      <c r="G76" s="23"/>
      <c r="H76" s="23"/>
      <c r="I76" s="23"/>
      <c r="X76" s="47" t="s">
        <v>27</v>
      </c>
      <c r="Y76" s="29" t="s">
        <v>57</v>
      </c>
      <c r="Z76" s="32">
        <f>U43</f>
        <v>1968.24</v>
      </c>
      <c r="AA76" s="32">
        <v>0</v>
      </c>
      <c r="AB76" s="48">
        <f t="shared" si="9"/>
        <v>0</v>
      </c>
      <c r="AC76" s="32">
        <v>0</v>
      </c>
      <c r="AD76" s="49">
        <f t="shared" si="10"/>
        <v>0</v>
      </c>
    </row>
    <row r="77" spans="2:30" x14ac:dyDescent="0.25">
      <c r="B77" s="223" t="s">
        <v>110</v>
      </c>
      <c r="C77" s="224"/>
      <c r="D77" s="224"/>
      <c r="E77" s="224"/>
      <c r="F77" s="9"/>
      <c r="G77" s="23"/>
      <c r="H77" s="23"/>
      <c r="I77" s="23"/>
      <c r="X77" s="47"/>
      <c r="Y77" s="29"/>
      <c r="Z77" s="32"/>
      <c r="AA77" s="32"/>
      <c r="AB77" s="48"/>
      <c r="AC77" s="32"/>
      <c r="AD77" s="49"/>
    </row>
    <row r="78" spans="2:30" x14ac:dyDescent="0.25">
      <c r="B78" s="47"/>
      <c r="C78" s="25"/>
      <c r="D78" s="29"/>
      <c r="E78" s="23"/>
      <c r="F78" s="9"/>
      <c r="G78" s="23"/>
      <c r="H78" s="23"/>
      <c r="I78" s="23"/>
      <c r="X78" s="47"/>
      <c r="Y78" s="29"/>
      <c r="Z78" s="32">
        <f>SUM(Z70:Z76)</f>
        <v>148388812.27000001</v>
      </c>
      <c r="AA78" s="32">
        <f>SUM(AA70:AA76)</f>
        <v>7884900</v>
      </c>
      <c r="AB78" s="48">
        <f t="shared" si="9"/>
        <v>5.3136755253846736E-2</v>
      </c>
      <c r="AC78" s="32">
        <f>SUM(AC70:AC76)</f>
        <v>8402999</v>
      </c>
      <c r="AD78" s="49">
        <f t="shared" si="10"/>
        <v>5.6628251627962166E-2</v>
      </c>
    </row>
    <row r="79" spans="2:30" ht="15.75" thickBot="1" x14ac:dyDescent="0.3">
      <c r="B79" s="43" t="s">
        <v>31</v>
      </c>
      <c r="C79" s="8" t="s">
        <v>34</v>
      </c>
      <c r="D79" s="8" t="s">
        <v>35</v>
      </c>
      <c r="E79" s="23"/>
      <c r="F79" s="9"/>
      <c r="G79" s="23"/>
      <c r="H79" s="23"/>
      <c r="I79" s="23"/>
      <c r="X79" s="96"/>
      <c r="Y79" s="36"/>
      <c r="Z79" s="36"/>
      <c r="AA79" s="36"/>
      <c r="AB79" s="36"/>
      <c r="AC79" s="75"/>
      <c r="AD79" s="76"/>
    </row>
    <row r="80" spans="2:30" x14ac:dyDescent="0.25">
      <c r="B80" s="92" t="s">
        <v>32</v>
      </c>
      <c r="C80" s="30">
        <v>20250440.710000001</v>
      </c>
      <c r="D80" s="93">
        <f>C80/12</f>
        <v>1687536.7258333333</v>
      </c>
      <c r="E80" s="23"/>
      <c r="F80" s="9"/>
      <c r="G80" s="23"/>
      <c r="H80" s="23"/>
      <c r="I80" s="23"/>
    </row>
    <row r="81" spans="2:30" x14ac:dyDescent="0.25">
      <c r="B81" s="92" t="s">
        <v>33</v>
      </c>
      <c r="C81" s="34">
        <v>56192</v>
      </c>
      <c r="D81" s="94">
        <f>C81/12</f>
        <v>4682.666666666667</v>
      </c>
      <c r="E81" s="23"/>
      <c r="F81" s="9"/>
      <c r="G81" s="23"/>
      <c r="H81" s="23"/>
      <c r="I81" s="23"/>
    </row>
    <row r="82" spans="2:30" x14ac:dyDescent="0.25">
      <c r="B82" s="92" t="s">
        <v>72</v>
      </c>
      <c r="C82" s="30">
        <f>C80/C81</f>
        <v>360.37942607488611</v>
      </c>
      <c r="D82" s="98"/>
      <c r="E82" s="23"/>
      <c r="F82" s="9"/>
      <c r="G82" s="23"/>
      <c r="H82" s="23"/>
      <c r="I82" s="23"/>
    </row>
    <row r="83" spans="2:30" x14ac:dyDescent="0.25">
      <c r="B83" s="47"/>
      <c r="C83" s="25"/>
      <c r="D83" s="29"/>
      <c r="E83" s="23"/>
      <c r="F83" s="9"/>
      <c r="G83" s="23"/>
      <c r="H83" s="23"/>
      <c r="I83" s="23"/>
    </row>
    <row r="84" spans="2:30" x14ac:dyDescent="0.25">
      <c r="B84" s="92" t="s">
        <v>60</v>
      </c>
      <c r="C84" s="34">
        <v>1835</v>
      </c>
      <c r="D84" s="99"/>
      <c r="E84" s="23"/>
      <c r="F84" s="9"/>
      <c r="G84" s="23"/>
      <c r="I84" s="23"/>
    </row>
    <row r="85" spans="2:30" ht="15.75" thickBot="1" x14ac:dyDescent="0.3">
      <c r="B85" s="13"/>
      <c r="C85" s="103"/>
      <c r="D85" s="14"/>
      <c r="E85" s="14"/>
      <c r="F85" s="15"/>
      <c r="G85" s="23"/>
      <c r="H85" s="23"/>
      <c r="I85" s="23"/>
    </row>
    <row r="87" spans="2:30" ht="15.75" thickBot="1" x14ac:dyDescent="0.3"/>
    <row r="88" spans="2:30" s="104" customFormat="1" x14ac:dyDescent="0.25">
      <c r="B88" s="105" t="s">
        <v>63</v>
      </c>
      <c r="C88" s="106"/>
      <c r="D88" s="107"/>
      <c r="E88" s="107"/>
      <c r="F88" s="108"/>
      <c r="G88" s="109"/>
      <c r="H88" s="109"/>
      <c r="I88" s="109"/>
      <c r="X88" s="100"/>
      <c r="Y88" s="100"/>
      <c r="Z88" s="100"/>
      <c r="AA88" s="100"/>
      <c r="AB88" s="100"/>
      <c r="AC88" s="100"/>
      <c r="AD88" s="100"/>
    </row>
    <row r="89" spans="2:30" x14ac:dyDescent="0.25">
      <c r="B89" s="223" t="s">
        <v>64</v>
      </c>
      <c r="C89" s="224"/>
      <c r="D89" s="224"/>
      <c r="E89" s="224"/>
      <c r="F89" s="9"/>
      <c r="G89" s="23"/>
      <c r="H89" s="23"/>
      <c r="I89" s="23"/>
    </row>
    <row r="90" spans="2:30" x14ac:dyDescent="0.25">
      <c r="B90" s="7"/>
      <c r="C90" s="23"/>
      <c r="D90" s="23"/>
      <c r="E90" s="23"/>
      <c r="F90" s="9"/>
      <c r="G90" s="23"/>
      <c r="H90" s="23"/>
      <c r="I90" s="23"/>
    </row>
    <row r="91" spans="2:30" x14ac:dyDescent="0.25">
      <c r="B91" s="43" t="s">
        <v>31</v>
      </c>
      <c r="C91" s="8" t="s">
        <v>34</v>
      </c>
      <c r="D91" s="8" t="s">
        <v>35</v>
      </c>
      <c r="E91" s="23"/>
      <c r="F91" s="9"/>
      <c r="G91" s="23"/>
      <c r="H91" s="23"/>
      <c r="I91" s="23"/>
    </row>
    <row r="92" spans="2:30" x14ac:dyDescent="0.25">
      <c r="B92" s="92" t="s">
        <v>32</v>
      </c>
      <c r="C92" s="30">
        <v>17792133.260000002</v>
      </c>
      <c r="D92" s="93">
        <f>C92/12</f>
        <v>1482677.7716666667</v>
      </c>
      <c r="E92" s="23"/>
      <c r="F92" s="9"/>
      <c r="G92" s="23"/>
      <c r="H92" s="23"/>
      <c r="I92" s="23"/>
    </row>
    <row r="93" spans="2:30" x14ac:dyDescent="0.25">
      <c r="B93" s="92" t="s">
        <v>33</v>
      </c>
      <c r="C93" s="34">
        <v>74506</v>
      </c>
      <c r="D93" s="94">
        <f t="shared" ref="D93" si="11">C93/12</f>
        <v>6208.833333333333</v>
      </c>
      <c r="E93" s="23"/>
      <c r="F93" s="9"/>
      <c r="G93" s="23"/>
      <c r="H93" s="23"/>
      <c r="I93" s="23"/>
    </row>
    <row r="94" spans="2:30" x14ac:dyDescent="0.25">
      <c r="B94" s="92" t="s">
        <v>72</v>
      </c>
      <c r="C94" s="30">
        <f>C92/C93</f>
        <v>238.80134834778409</v>
      </c>
      <c r="D94" s="98"/>
      <c r="E94" s="23"/>
      <c r="F94" s="9"/>
      <c r="G94" s="23"/>
      <c r="H94" s="23"/>
      <c r="I94" s="23"/>
    </row>
    <row r="95" spans="2:30" x14ac:dyDescent="0.25">
      <c r="B95" s="47"/>
      <c r="C95" s="25"/>
      <c r="D95" s="29"/>
      <c r="E95" s="23"/>
      <c r="F95" s="9"/>
      <c r="G95" s="23"/>
      <c r="H95" s="23"/>
      <c r="I95" s="23"/>
    </row>
    <row r="96" spans="2:30" x14ac:dyDescent="0.25">
      <c r="B96" s="92" t="s">
        <v>60</v>
      </c>
      <c r="C96" s="34">
        <v>1310</v>
      </c>
      <c r="D96" s="99"/>
      <c r="E96" s="23"/>
      <c r="F96" s="9"/>
      <c r="G96" s="23"/>
      <c r="I96" s="23"/>
    </row>
    <row r="97" spans="2:30" ht="15.75" thickBot="1" x14ac:dyDescent="0.3">
      <c r="B97" s="13"/>
      <c r="C97" s="14"/>
      <c r="D97" s="14"/>
      <c r="E97" s="14"/>
      <c r="F97" s="15"/>
      <c r="G97" s="23"/>
      <c r="H97" s="23"/>
      <c r="I97" s="23"/>
    </row>
    <row r="99" spans="2:30" ht="15.75" thickBot="1" x14ac:dyDescent="0.3">
      <c r="G99" s="23"/>
      <c r="H99" s="23"/>
      <c r="I99" s="23"/>
      <c r="J99" s="23"/>
    </row>
    <row r="100" spans="2:30" s="104" customFormat="1" x14ac:dyDescent="0.25">
      <c r="B100" s="105" t="s">
        <v>66</v>
      </c>
      <c r="C100" s="106"/>
      <c r="D100" s="107"/>
      <c r="E100" s="107"/>
      <c r="F100" s="108"/>
      <c r="G100" s="109"/>
      <c r="H100" s="109"/>
      <c r="I100" s="109"/>
      <c r="J100" s="109"/>
      <c r="X100" s="100"/>
      <c r="Y100" s="100"/>
      <c r="Z100" s="100"/>
      <c r="AA100" s="100"/>
      <c r="AB100" s="100"/>
      <c r="AC100" s="100"/>
      <c r="AD100" s="100"/>
    </row>
    <row r="101" spans="2:30" x14ac:dyDescent="0.25">
      <c r="B101" s="223" t="s">
        <v>65</v>
      </c>
      <c r="C101" s="224"/>
      <c r="D101" s="224"/>
      <c r="E101" s="224"/>
      <c r="F101" s="9"/>
      <c r="G101" s="23"/>
      <c r="H101" s="23"/>
      <c r="I101" s="23"/>
      <c r="J101" s="23"/>
    </row>
    <row r="102" spans="2:30" x14ac:dyDescent="0.25">
      <c r="B102" s="7"/>
      <c r="C102" s="23"/>
      <c r="D102" s="23"/>
      <c r="E102" s="23"/>
      <c r="F102" s="9"/>
      <c r="G102" s="23"/>
      <c r="H102" s="23"/>
      <c r="I102" s="23"/>
      <c r="J102" s="23"/>
    </row>
    <row r="103" spans="2:30" x14ac:dyDescent="0.25">
      <c r="B103" s="43" t="s">
        <v>31</v>
      </c>
      <c r="C103" s="8" t="s">
        <v>34</v>
      </c>
      <c r="D103" s="8" t="s">
        <v>35</v>
      </c>
      <c r="E103" s="23"/>
      <c r="F103" s="9"/>
      <c r="G103" s="23"/>
      <c r="H103" s="23"/>
      <c r="I103" s="23"/>
      <c r="J103" s="23"/>
    </row>
    <row r="104" spans="2:30" x14ac:dyDescent="0.25">
      <c r="B104" s="92" t="s">
        <v>32</v>
      </c>
      <c r="C104" s="30">
        <v>17653619.210000001</v>
      </c>
      <c r="D104" s="93">
        <f>C104/12</f>
        <v>1471134.9341666668</v>
      </c>
      <c r="E104" s="23"/>
      <c r="F104" s="9"/>
      <c r="G104" s="23"/>
      <c r="H104" s="23"/>
      <c r="I104" s="23"/>
      <c r="J104" s="23"/>
    </row>
    <row r="105" spans="2:30" x14ac:dyDescent="0.25">
      <c r="B105" s="92" t="s">
        <v>33</v>
      </c>
      <c r="C105" s="34">
        <v>93537</v>
      </c>
      <c r="D105" s="94">
        <f>C105/12</f>
        <v>7794.75</v>
      </c>
      <c r="E105" s="23"/>
      <c r="F105" s="9"/>
      <c r="G105" s="23"/>
      <c r="H105" s="23"/>
      <c r="I105" s="23"/>
      <c r="J105" s="23"/>
    </row>
    <row r="106" spans="2:30" x14ac:dyDescent="0.25">
      <c r="B106" s="92" t="s">
        <v>72</v>
      </c>
      <c r="C106" s="30">
        <f>C104/C105</f>
        <v>188.73407539262539</v>
      </c>
      <c r="D106" s="98"/>
      <c r="E106" s="33"/>
      <c r="F106" s="9"/>
      <c r="G106" s="23"/>
      <c r="H106" s="23"/>
      <c r="I106" s="23"/>
      <c r="J106" s="23"/>
    </row>
    <row r="107" spans="2:30" x14ac:dyDescent="0.25">
      <c r="B107" s="47"/>
      <c r="C107" s="25"/>
      <c r="D107" s="29"/>
      <c r="E107" s="23"/>
      <c r="F107" s="9"/>
      <c r="G107" s="23"/>
      <c r="H107" s="23"/>
      <c r="I107" s="23"/>
      <c r="J107" s="23"/>
    </row>
    <row r="108" spans="2:30" x14ac:dyDescent="0.25">
      <c r="B108" s="92" t="s">
        <v>60</v>
      </c>
      <c r="C108" s="34">
        <v>2323</v>
      </c>
      <c r="D108" s="99"/>
      <c r="E108" s="23"/>
      <c r="F108" s="9"/>
      <c r="G108" s="23"/>
      <c r="H108" s="23"/>
      <c r="I108" s="23"/>
      <c r="J108" s="23"/>
    </row>
    <row r="109" spans="2:30" ht="15.75" thickBot="1" x14ac:dyDescent="0.3">
      <c r="B109" s="13"/>
      <c r="C109" s="14"/>
      <c r="D109" s="14"/>
      <c r="E109" s="14"/>
      <c r="F109" s="15"/>
      <c r="G109" s="23"/>
      <c r="H109" s="23"/>
      <c r="I109" s="23"/>
      <c r="J109" s="23"/>
    </row>
    <row r="110" spans="2:30" x14ac:dyDescent="0.25">
      <c r="G110" s="23"/>
      <c r="H110" s="23"/>
      <c r="I110" s="23"/>
      <c r="J110" s="23"/>
    </row>
    <row r="111" spans="2:30" ht="15.75" thickBot="1" x14ac:dyDescent="0.3">
      <c r="G111" s="23"/>
      <c r="H111" s="23"/>
      <c r="I111" s="23"/>
      <c r="J111" s="23"/>
    </row>
    <row r="112" spans="2:30" x14ac:dyDescent="0.25">
      <c r="B112" s="26" t="s">
        <v>111</v>
      </c>
      <c r="C112" s="27"/>
      <c r="D112" s="16"/>
      <c r="E112" s="16"/>
      <c r="F112" s="6"/>
      <c r="G112" s="23"/>
      <c r="H112" s="23"/>
      <c r="I112" s="23"/>
      <c r="J112" s="23"/>
    </row>
    <row r="113" spans="2:11" x14ac:dyDescent="0.25">
      <c r="B113" s="223" t="s">
        <v>110</v>
      </c>
      <c r="C113" s="224"/>
      <c r="D113" s="224"/>
      <c r="E113" s="23"/>
      <c r="F113" s="91"/>
      <c r="G113" s="109"/>
      <c r="H113" s="109"/>
      <c r="I113" s="23"/>
      <c r="J113" s="23"/>
    </row>
    <row r="114" spans="2:11" x14ac:dyDescent="0.25">
      <c r="B114" s="7"/>
      <c r="C114" s="23"/>
      <c r="D114" s="23"/>
      <c r="E114" s="23"/>
      <c r="F114" s="9"/>
      <c r="G114" s="23"/>
      <c r="H114" s="23"/>
      <c r="I114" s="23"/>
      <c r="J114" s="23"/>
    </row>
    <row r="115" spans="2:11" x14ac:dyDescent="0.25">
      <c r="B115" s="43" t="s">
        <v>31</v>
      </c>
      <c r="C115" s="8" t="s">
        <v>34</v>
      </c>
      <c r="D115" s="8" t="s">
        <v>35</v>
      </c>
      <c r="E115" s="23"/>
      <c r="F115" s="9"/>
      <c r="G115" s="23"/>
      <c r="H115" s="23"/>
      <c r="I115" s="23"/>
      <c r="J115" s="23"/>
    </row>
    <row r="116" spans="2:11" x14ac:dyDescent="0.25">
      <c r="B116" s="92" t="s">
        <v>32</v>
      </c>
      <c r="C116" s="30">
        <v>5665.89</v>
      </c>
      <c r="D116" s="93">
        <f>C116/12</f>
        <v>472.15750000000003</v>
      </c>
      <c r="E116" s="23"/>
      <c r="F116" s="9"/>
      <c r="G116" s="23"/>
      <c r="H116" s="23"/>
      <c r="I116" s="23"/>
      <c r="J116" s="23"/>
    </row>
    <row r="117" spans="2:11" x14ac:dyDescent="0.25">
      <c r="B117" s="92" t="s">
        <v>33</v>
      </c>
      <c r="C117" s="11">
        <v>40</v>
      </c>
      <c r="D117" s="94">
        <f t="shared" ref="D117" si="12">C117/12</f>
        <v>3.3333333333333335</v>
      </c>
      <c r="E117" s="23"/>
      <c r="F117" s="9"/>
      <c r="G117" s="23"/>
      <c r="H117" s="23"/>
      <c r="I117" s="23"/>
      <c r="J117" s="23"/>
    </row>
    <row r="118" spans="2:11" x14ac:dyDescent="0.25">
      <c r="B118" s="92" t="s">
        <v>72</v>
      </c>
      <c r="C118" s="30">
        <f>C116/C117</f>
        <v>141.64725000000001</v>
      </c>
      <c r="D118" s="98"/>
      <c r="E118" s="23"/>
      <c r="F118" s="9"/>
      <c r="G118" s="23"/>
      <c r="H118" s="23"/>
      <c r="I118" s="23"/>
      <c r="J118" s="23"/>
    </row>
    <row r="119" spans="2:11" x14ac:dyDescent="0.25">
      <c r="B119" s="47"/>
      <c r="C119" s="25"/>
      <c r="D119" s="29"/>
      <c r="E119" s="23"/>
      <c r="F119" s="9"/>
      <c r="G119" s="23"/>
      <c r="H119" s="23"/>
      <c r="I119" s="23"/>
      <c r="J119" s="23"/>
    </row>
    <row r="120" spans="2:11" x14ac:dyDescent="0.25">
      <c r="B120" s="92" t="s">
        <v>60</v>
      </c>
      <c r="C120" s="11">
        <v>11</v>
      </c>
      <c r="D120" s="29"/>
      <c r="E120" s="23"/>
      <c r="F120" s="9"/>
      <c r="G120" s="23"/>
      <c r="H120" s="23"/>
      <c r="I120" s="23"/>
      <c r="J120" s="23"/>
    </row>
    <row r="121" spans="2:11" ht="15.75" thickBot="1" x14ac:dyDescent="0.3">
      <c r="B121" s="13"/>
      <c r="C121" s="14"/>
      <c r="D121" s="14"/>
      <c r="E121" s="14"/>
      <c r="F121" s="15"/>
      <c r="G121" s="23"/>
      <c r="H121" s="23"/>
      <c r="I121" s="23"/>
      <c r="J121" s="23"/>
    </row>
    <row r="122" spans="2:11" x14ac:dyDescent="0.25">
      <c r="G122" s="23"/>
      <c r="H122" s="23"/>
      <c r="I122" s="23"/>
      <c r="J122" s="23"/>
    </row>
    <row r="124" spans="2:11" ht="18.75" x14ac:dyDescent="0.3">
      <c r="B124" s="231" t="s">
        <v>108</v>
      </c>
      <c r="C124" s="231"/>
      <c r="D124" s="231"/>
      <c r="E124" s="231"/>
      <c r="F124" s="231"/>
      <c r="G124" s="231"/>
      <c r="H124" s="231"/>
      <c r="I124" s="231"/>
      <c r="J124" s="231"/>
      <c r="K124" s="231"/>
    </row>
    <row r="125" spans="2:11" ht="18.75" customHeight="1" x14ac:dyDescent="0.5">
      <c r="B125" s="232"/>
      <c r="C125" s="232"/>
      <c r="D125" s="232"/>
      <c r="E125" s="232"/>
      <c r="F125" s="232"/>
      <c r="G125" s="232"/>
      <c r="H125" s="232"/>
      <c r="I125" s="232"/>
      <c r="J125" s="232"/>
      <c r="K125" s="232"/>
    </row>
    <row r="126" spans="2:11" x14ac:dyDescent="0.25">
      <c r="B126" s="205" t="s">
        <v>137</v>
      </c>
      <c r="C126" s="205"/>
      <c r="D126" s="205"/>
      <c r="E126" s="205"/>
      <c r="F126" s="205"/>
      <c r="G126" s="205"/>
      <c r="H126" s="205"/>
      <c r="I126" s="205"/>
    </row>
    <row r="127" spans="2:11" x14ac:dyDescent="0.25">
      <c r="B127" s="205" t="s">
        <v>138</v>
      </c>
      <c r="C127" s="205"/>
      <c r="D127" s="205"/>
      <c r="E127" s="205"/>
      <c r="F127" s="205"/>
      <c r="G127" s="205"/>
      <c r="H127" s="205"/>
      <c r="I127" s="205"/>
    </row>
    <row r="128" spans="2:11" ht="15.75" thickBot="1" x14ac:dyDescent="0.3"/>
    <row r="129" spans="2:11" x14ac:dyDescent="0.25">
      <c r="B129" s="4"/>
      <c r="C129" s="16"/>
      <c r="D129" s="16"/>
      <c r="E129" s="16"/>
      <c r="F129" s="16"/>
      <c r="G129" s="16"/>
      <c r="H129" s="16"/>
      <c r="I129" s="16"/>
      <c r="J129" s="16"/>
      <c r="K129" s="6"/>
    </row>
    <row r="130" spans="2:11" ht="34.5" customHeight="1" x14ac:dyDescent="0.3">
      <c r="B130" s="110" t="s">
        <v>53</v>
      </c>
      <c r="C130" s="29"/>
      <c r="D130" s="29"/>
      <c r="E130" s="29"/>
      <c r="F130" s="111"/>
      <c r="G130" s="111"/>
      <c r="H130" s="111"/>
      <c r="I130" s="111"/>
      <c r="J130" s="112"/>
      <c r="K130" s="9"/>
    </row>
    <row r="131" spans="2:11" ht="51.75" customHeight="1" x14ac:dyDescent="0.25">
      <c r="B131" s="113" t="s">
        <v>46</v>
      </c>
      <c r="C131" s="114" t="s">
        <v>47</v>
      </c>
      <c r="D131" s="114" t="s">
        <v>48</v>
      </c>
      <c r="E131" s="115" t="s">
        <v>67</v>
      </c>
      <c r="F131" s="115" t="s">
        <v>49</v>
      </c>
      <c r="G131" s="115" t="s">
        <v>68</v>
      </c>
      <c r="H131" s="116" t="s">
        <v>54</v>
      </c>
      <c r="I131" s="23"/>
      <c r="J131" s="23"/>
      <c r="K131" s="9"/>
    </row>
    <row r="132" spans="2:11" x14ac:dyDescent="0.25">
      <c r="B132" s="117">
        <v>43531</v>
      </c>
      <c r="C132" s="118">
        <v>43622</v>
      </c>
      <c r="D132" s="119">
        <v>122646983.11</v>
      </c>
      <c r="E132" s="120">
        <f>D132-F132</f>
        <v>117446987.59</v>
      </c>
      <c r="F132" s="119">
        <v>5199995.5199999996</v>
      </c>
      <c r="G132" s="121">
        <v>437974</v>
      </c>
      <c r="H132" s="11">
        <v>9</v>
      </c>
      <c r="I132" s="23"/>
      <c r="J132" s="33"/>
      <c r="K132" s="9"/>
    </row>
    <row r="133" spans="2:11" x14ac:dyDescent="0.25">
      <c r="B133" s="117">
        <v>43623</v>
      </c>
      <c r="C133" s="118">
        <v>43714</v>
      </c>
      <c r="D133" s="122">
        <v>117078161.34</v>
      </c>
      <c r="E133" s="120">
        <f t="shared" ref="E133:E135" si="13">D133-F133</f>
        <v>112770650.71000001</v>
      </c>
      <c r="F133" s="119">
        <v>4307510.63</v>
      </c>
      <c r="G133" s="121">
        <v>429591</v>
      </c>
      <c r="H133" s="11">
        <v>9</v>
      </c>
      <c r="I133" s="23"/>
      <c r="J133" s="23"/>
      <c r="K133" s="9"/>
    </row>
    <row r="134" spans="2:11" x14ac:dyDescent="0.25">
      <c r="B134" s="117" t="s">
        <v>73</v>
      </c>
      <c r="C134" s="118">
        <v>43805</v>
      </c>
      <c r="D134" s="119">
        <v>114149823.28999996</v>
      </c>
      <c r="E134" s="120">
        <f t="shared" si="13"/>
        <v>110103378.40999997</v>
      </c>
      <c r="F134" s="119">
        <v>4046444.88</v>
      </c>
      <c r="G134" s="121">
        <v>428086</v>
      </c>
      <c r="H134" s="11">
        <v>9</v>
      </c>
      <c r="I134" s="23"/>
      <c r="J134" s="23"/>
      <c r="K134" s="9"/>
    </row>
    <row r="135" spans="2:11" x14ac:dyDescent="0.25">
      <c r="B135" s="117">
        <v>43806</v>
      </c>
      <c r="C135" s="118">
        <v>43896</v>
      </c>
      <c r="D135" s="119">
        <v>112311293.19</v>
      </c>
      <c r="E135" s="120">
        <f t="shared" si="13"/>
        <v>108199138.02</v>
      </c>
      <c r="F135" s="119">
        <v>4112155.17</v>
      </c>
      <c r="G135" s="121">
        <v>779143</v>
      </c>
      <c r="H135" s="11">
        <v>9</v>
      </c>
      <c r="I135" s="23"/>
      <c r="J135" s="23"/>
      <c r="K135" s="9"/>
    </row>
    <row r="136" spans="2:11" x14ac:dyDescent="0.25">
      <c r="B136" s="123"/>
      <c r="C136" s="124"/>
      <c r="D136" s="25"/>
      <c r="E136" s="25"/>
      <c r="F136" s="25"/>
      <c r="G136" s="25"/>
      <c r="H136" s="25"/>
      <c r="I136" s="25"/>
      <c r="J136" s="109"/>
      <c r="K136" s="9"/>
    </row>
    <row r="137" spans="2:11" x14ac:dyDescent="0.25">
      <c r="B137" s="123"/>
      <c r="C137" s="124"/>
      <c r="D137" s="25"/>
      <c r="E137" s="25"/>
      <c r="F137" s="25"/>
      <c r="G137" s="25"/>
      <c r="H137" s="25"/>
      <c r="I137" s="25"/>
      <c r="J137" s="109"/>
      <c r="K137" s="9"/>
    </row>
    <row r="138" spans="2:11" ht="30.75" customHeight="1" x14ac:dyDescent="0.3">
      <c r="B138" s="110" t="s">
        <v>50</v>
      </c>
      <c r="C138" s="29"/>
      <c r="D138" s="29"/>
      <c r="E138" s="29"/>
      <c r="F138" s="111"/>
      <c r="G138" s="111"/>
      <c r="H138" s="111"/>
      <c r="I138" s="111"/>
      <c r="J138" s="112"/>
      <c r="K138" s="9"/>
    </row>
    <row r="139" spans="2:11" ht="45" x14ac:dyDescent="0.25">
      <c r="B139" s="125" t="s">
        <v>46</v>
      </c>
      <c r="C139" s="116" t="s">
        <v>47</v>
      </c>
      <c r="D139" s="116" t="s">
        <v>48</v>
      </c>
      <c r="E139" s="115" t="s">
        <v>67</v>
      </c>
      <c r="F139" s="115" t="s">
        <v>49</v>
      </c>
      <c r="G139" s="115" t="s">
        <v>68</v>
      </c>
      <c r="H139" s="116" t="s">
        <v>54</v>
      </c>
      <c r="I139" s="23"/>
      <c r="J139" s="23"/>
      <c r="K139" s="9"/>
    </row>
    <row r="140" spans="2:11" x14ac:dyDescent="0.25">
      <c r="B140" s="126" t="s">
        <v>74</v>
      </c>
      <c r="C140" s="127">
        <v>43638</v>
      </c>
      <c r="D140" s="30">
        <v>12643671.51</v>
      </c>
      <c r="E140" s="120">
        <f t="shared" ref="E140:E143" si="14">D140-F140</f>
        <v>12643671.51</v>
      </c>
      <c r="F140" s="30">
        <v>0</v>
      </c>
      <c r="G140" s="121">
        <v>236254</v>
      </c>
      <c r="H140" s="11">
        <v>18</v>
      </c>
      <c r="I140" s="23"/>
      <c r="J140" s="23"/>
      <c r="K140" s="9"/>
    </row>
    <row r="141" spans="2:11" x14ac:dyDescent="0.25">
      <c r="B141" s="128">
        <v>43623</v>
      </c>
      <c r="C141" s="127">
        <v>43730</v>
      </c>
      <c r="D141" s="30">
        <v>10562179.73</v>
      </c>
      <c r="E141" s="120">
        <f t="shared" si="14"/>
        <v>10562179.73</v>
      </c>
      <c r="F141" s="30">
        <v>0</v>
      </c>
      <c r="G141" s="121">
        <v>235632</v>
      </c>
      <c r="H141" s="11">
        <v>11</v>
      </c>
      <c r="I141" s="23"/>
      <c r="J141" s="23"/>
      <c r="K141" s="9"/>
    </row>
    <row r="142" spans="2:11" x14ac:dyDescent="0.25">
      <c r="B142" s="126" t="s">
        <v>75</v>
      </c>
      <c r="C142" s="127">
        <v>43821</v>
      </c>
      <c r="D142" s="30">
        <v>12721445.720000001</v>
      </c>
      <c r="E142" s="120">
        <f t="shared" si="14"/>
        <v>12721445.720000001</v>
      </c>
      <c r="F142" s="30">
        <v>0</v>
      </c>
      <c r="G142" s="121">
        <v>199600</v>
      </c>
      <c r="H142" s="11">
        <v>10</v>
      </c>
      <c r="I142" s="23"/>
      <c r="J142" s="23"/>
      <c r="K142" s="9"/>
    </row>
    <row r="143" spans="2:11" x14ac:dyDescent="0.25">
      <c r="B143" s="126" t="s">
        <v>77</v>
      </c>
      <c r="C143" s="127">
        <v>43912</v>
      </c>
      <c r="D143" s="30">
        <v>8257265.3999999957</v>
      </c>
      <c r="E143" s="120">
        <f t="shared" si="14"/>
        <v>8257265.3999999957</v>
      </c>
      <c r="F143" s="30">
        <v>0</v>
      </c>
      <c r="G143" s="121">
        <v>239837</v>
      </c>
      <c r="H143" s="11">
        <v>10</v>
      </c>
      <c r="I143" s="23"/>
      <c r="J143" s="23"/>
      <c r="K143" s="9"/>
    </row>
    <row r="144" spans="2:11" x14ac:dyDescent="0.25">
      <c r="B144" s="123"/>
      <c r="C144" s="124"/>
      <c r="D144" s="25"/>
      <c r="E144" s="25"/>
      <c r="F144" s="25"/>
      <c r="G144" s="25"/>
      <c r="H144" s="25"/>
      <c r="I144" s="25"/>
      <c r="J144" s="109"/>
      <c r="K144" s="9"/>
    </row>
    <row r="145" spans="2:11" x14ac:dyDescent="0.25">
      <c r="B145" s="7"/>
      <c r="C145" s="23"/>
      <c r="D145" s="23"/>
      <c r="E145" s="23"/>
      <c r="F145" s="23"/>
      <c r="G145" s="23"/>
      <c r="H145" s="23"/>
      <c r="I145" s="23"/>
      <c r="J145" s="23"/>
      <c r="K145" s="9"/>
    </row>
    <row r="146" spans="2:11" ht="31.7" customHeight="1" x14ac:dyDescent="0.3">
      <c r="B146" s="129" t="s">
        <v>45</v>
      </c>
      <c r="C146" s="23"/>
      <c r="D146" s="23"/>
      <c r="E146" s="29"/>
      <c r="F146" s="111"/>
      <c r="G146" s="111"/>
      <c r="H146" s="111"/>
      <c r="I146" s="111"/>
      <c r="J146" s="112"/>
      <c r="K146" s="9"/>
    </row>
    <row r="147" spans="2:11" ht="45" x14ac:dyDescent="0.25">
      <c r="B147" s="125" t="s">
        <v>46</v>
      </c>
      <c r="C147" s="116" t="s">
        <v>47</v>
      </c>
      <c r="D147" s="116" t="s">
        <v>48</v>
      </c>
      <c r="E147" s="115" t="s">
        <v>67</v>
      </c>
      <c r="F147" s="115" t="s">
        <v>49</v>
      </c>
      <c r="G147" s="115" t="s">
        <v>68</v>
      </c>
      <c r="H147" s="116" t="s">
        <v>54</v>
      </c>
      <c r="I147" s="23"/>
      <c r="J147" s="23"/>
      <c r="K147" s="9"/>
    </row>
    <row r="148" spans="2:11" x14ac:dyDescent="0.25">
      <c r="B148" s="126" t="s">
        <v>74</v>
      </c>
      <c r="C148" s="127">
        <v>43638</v>
      </c>
      <c r="D148" s="30">
        <v>5665356.8799999999</v>
      </c>
      <c r="E148" s="120">
        <f t="shared" ref="E148:E151" si="15">D148-F148</f>
        <v>5665356.8799999999</v>
      </c>
      <c r="F148" s="30">
        <v>0</v>
      </c>
      <c r="G148" s="121">
        <v>128853</v>
      </c>
      <c r="H148" s="11">
        <v>14</v>
      </c>
      <c r="I148" s="23"/>
      <c r="J148" s="23"/>
      <c r="K148" s="9"/>
    </row>
    <row r="149" spans="2:11" x14ac:dyDescent="0.25">
      <c r="B149" s="128">
        <v>43623</v>
      </c>
      <c r="C149" s="127">
        <v>43730</v>
      </c>
      <c r="D149" s="30">
        <v>3085088.56</v>
      </c>
      <c r="E149" s="120">
        <f t="shared" si="15"/>
        <v>3085088.56</v>
      </c>
      <c r="F149" s="30">
        <v>0</v>
      </c>
      <c r="G149" s="121">
        <v>94744</v>
      </c>
      <c r="H149" s="11">
        <v>11</v>
      </c>
      <c r="I149" s="23"/>
      <c r="J149" s="23"/>
      <c r="K149" s="9"/>
    </row>
    <row r="150" spans="2:11" x14ac:dyDescent="0.25">
      <c r="B150" s="126" t="s">
        <v>75</v>
      </c>
      <c r="C150" s="127">
        <v>43821</v>
      </c>
      <c r="D150" s="30">
        <v>4882759.45</v>
      </c>
      <c r="E150" s="120">
        <f t="shared" si="15"/>
        <v>4882759.45</v>
      </c>
      <c r="F150" s="30">
        <v>0</v>
      </c>
      <c r="G150" s="121">
        <v>215357</v>
      </c>
      <c r="H150" s="11">
        <v>11</v>
      </c>
      <c r="I150" s="23"/>
      <c r="J150" s="23"/>
      <c r="K150" s="9"/>
    </row>
    <row r="151" spans="2:11" x14ac:dyDescent="0.25">
      <c r="B151" s="126" t="s">
        <v>76</v>
      </c>
      <c r="C151" s="127">
        <v>43912</v>
      </c>
      <c r="D151" s="30">
        <v>5548656.4500000002</v>
      </c>
      <c r="E151" s="120">
        <f t="shared" si="15"/>
        <v>5548656.4500000002</v>
      </c>
      <c r="F151" s="30">
        <v>0</v>
      </c>
      <c r="G151" s="121">
        <v>155388</v>
      </c>
      <c r="H151" s="11">
        <v>14</v>
      </c>
      <c r="I151" s="23"/>
      <c r="J151" s="23"/>
      <c r="K151" s="9"/>
    </row>
    <row r="152" spans="2:11" x14ac:dyDescent="0.25">
      <c r="B152" s="47"/>
      <c r="C152" s="29"/>
      <c r="D152" s="29"/>
      <c r="E152" s="29"/>
      <c r="F152" s="29"/>
      <c r="G152" s="29"/>
      <c r="H152" s="29"/>
      <c r="I152" s="29"/>
      <c r="J152" s="23"/>
      <c r="K152" s="9"/>
    </row>
    <row r="153" spans="2:11" x14ac:dyDescent="0.25">
      <c r="B153" s="123"/>
      <c r="C153" s="124"/>
      <c r="D153" s="25"/>
      <c r="E153" s="25"/>
      <c r="F153" s="25"/>
      <c r="G153" s="25"/>
      <c r="H153" s="25"/>
      <c r="I153" s="29"/>
      <c r="J153" s="23"/>
      <c r="K153" s="9"/>
    </row>
    <row r="154" spans="2:11" ht="30" customHeight="1" x14ac:dyDescent="0.3">
      <c r="B154" s="110" t="s">
        <v>55</v>
      </c>
      <c r="C154" s="29"/>
      <c r="D154" s="29"/>
      <c r="E154" s="29"/>
      <c r="F154" s="111"/>
      <c r="G154" s="111"/>
      <c r="H154" s="111"/>
      <c r="I154" s="111"/>
      <c r="J154" s="112"/>
      <c r="K154" s="9"/>
    </row>
    <row r="155" spans="2:11" ht="45" x14ac:dyDescent="0.25">
      <c r="B155" s="125" t="s">
        <v>46</v>
      </c>
      <c r="C155" s="116" t="s">
        <v>47</v>
      </c>
      <c r="D155" s="116" t="s">
        <v>48</v>
      </c>
      <c r="E155" s="115" t="s">
        <v>67</v>
      </c>
      <c r="F155" s="115" t="s">
        <v>49</v>
      </c>
      <c r="G155" s="115" t="s">
        <v>68</v>
      </c>
      <c r="H155" s="116" t="s">
        <v>54</v>
      </c>
      <c r="I155" s="23"/>
      <c r="J155" s="23"/>
      <c r="K155" s="9"/>
    </row>
    <row r="156" spans="2:11" x14ac:dyDescent="0.25">
      <c r="B156" s="126" t="s">
        <v>74</v>
      </c>
      <c r="C156" s="127">
        <v>43638</v>
      </c>
      <c r="D156" s="119">
        <v>4356310.8</v>
      </c>
      <c r="E156" s="30">
        <f t="shared" ref="E156:E159" si="16">D156-F156</f>
        <v>4187950.52</v>
      </c>
      <c r="F156" s="119">
        <v>168360.28</v>
      </c>
      <c r="G156" s="121">
        <v>27877</v>
      </c>
      <c r="H156" s="11">
        <v>22</v>
      </c>
      <c r="I156" s="23"/>
      <c r="J156" s="23"/>
      <c r="K156" s="9"/>
    </row>
    <row r="157" spans="2:11" x14ac:dyDescent="0.25">
      <c r="B157" s="128">
        <v>43623</v>
      </c>
      <c r="C157" s="127">
        <v>43730</v>
      </c>
      <c r="D157" s="119">
        <v>4485364.68</v>
      </c>
      <c r="E157" s="30">
        <f t="shared" si="16"/>
        <v>4348513.12</v>
      </c>
      <c r="F157" s="119">
        <v>136851.56</v>
      </c>
      <c r="G157" s="121">
        <v>53400</v>
      </c>
      <c r="H157" s="11">
        <v>25</v>
      </c>
      <c r="I157" s="23"/>
      <c r="J157" s="23"/>
      <c r="K157" s="9"/>
    </row>
    <row r="158" spans="2:11" x14ac:dyDescent="0.25">
      <c r="B158" s="126" t="s">
        <v>75</v>
      </c>
      <c r="C158" s="127">
        <v>43821</v>
      </c>
      <c r="D158" s="119">
        <v>4430436.3300000019</v>
      </c>
      <c r="E158" s="30">
        <f t="shared" si="16"/>
        <v>4203976.9000000022</v>
      </c>
      <c r="F158" s="119">
        <v>226459.43</v>
      </c>
      <c r="G158" s="121">
        <v>35439</v>
      </c>
      <c r="H158" s="11">
        <v>25</v>
      </c>
      <c r="I158" s="23"/>
      <c r="J158" s="23"/>
      <c r="K158" s="9"/>
    </row>
    <row r="159" spans="2:11" x14ac:dyDescent="0.25">
      <c r="B159" s="126" t="s">
        <v>77</v>
      </c>
      <c r="C159" s="127">
        <v>43912</v>
      </c>
      <c r="D159" s="119">
        <v>4424534</v>
      </c>
      <c r="E159" s="30">
        <f t="shared" si="16"/>
        <v>4340978.0199999996</v>
      </c>
      <c r="F159" s="119">
        <v>83555.98</v>
      </c>
      <c r="G159" s="121">
        <v>45070</v>
      </c>
      <c r="H159" s="11">
        <v>23</v>
      </c>
      <c r="I159" s="23"/>
      <c r="J159" s="23"/>
      <c r="K159" s="9"/>
    </row>
    <row r="160" spans="2:11" x14ac:dyDescent="0.25">
      <c r="B160" s="123"/>
      <c r="C160" s="124"/>
      <c r="D160" s="25"/>
      <c r="E160" s="25"/>
      <c r="F160" s="25"/>
      <c r="G160" s="25"/>
      <c r="H160" s="25"/>
      <c r="I160" s="29"/>
      <c r="J160" s="23"/>
      <c r="K160" s="9"/>
    </row>
    <row r="161" spans="2:11" x14ac:dyDescent="0.25">
      <c r="B161" s="47"/>
      <c r="C161" s="29"/>
      <c r="D161" s="29"/>
      <c r="E161" s="29"/>
      <c r="F161" s="29"/>
      <c r="G161" s="29"/>
      <c r="H161" s="29"/>
      <c r="I161" s="29"/>
      <c r="J161" s="23"/>
      <c r="K161" s="9"/>
    </row>
    <row r="162" spans="2:11" ht="30" customHeight="1" x14ac:dyDescent="0.3">
      <c r="B162" s="110" t="s">
        <v>51</v>
      </c>
      <c r="C162" s="29"/>
      <c r="D162" s="29"/>
      <c r="E162" s="29"/>
      <c r="F162" s="111"/>
      <c r="G162" s="111"/>
      <c r="H162" s="111"/>
      <c r="I162" s="111"/>
      <c r="J162" s="112"/>
      <c r="K162" s="9"/>
    </row>
    <row r="163" spans="2:11" ht="45" x14ac:dyDescent="0.25">
      <c r="B163" s="125" t="s">
        <v>46</v>
      </c>
      <c r="C163" s="116" t="s">
        <v>47</v>
      </c>
      <c r="D163" s="116" t="s">
        <v>48</v>
      </c>
      <c r="E163" s="115" t="s">
        <v>67</v>
      </c>
      <c r="F163" s="115" t="s">
        <v>49</v>
      </c>
      <c r="G163" s="115" t="s">
        <v>68</v>
      </c>
      <c r="H163" s="116" t="s">
        <v>54</v>
      </c>
      <c r="I163" s="23"/>
      <c r="J163" s="23"/>
      <c r="K163" s="9"/>
    </row>
    <row r="164" spans="2:11" x14ac:dyDescent="0.25">
      <c r="B164" s="126" t="s">
        <v>74</v>
      </c>
      <c r="C164" s="127">
        <v>43638</v>
      </c>
      <c r="D164" s="30">
        <v>5458889.2599999998</v>
      </c>
      <c r="E164" s="30">
        <f t="shared" ref="E164:E167" si="17">D164-F164</f>
        <v>5458889.2599999998</v>
      </c>
      <c r="F164" s="30">
        <v>0</v>
      </c>
      <c r="G164" s="121">
        <v>218453</v>
      </c>
      <c r="H164" s="11">
        <v>23</v>
      </c>
      <c r="I164" s="23"/>
      <c r="J164" s="23"/>
      <c r="K164" s="9"/>
    </row>
    <row r="165" spans="2:11" x14ac:dyDescent="0.25">
      <c r="B165" s="128">
        <v>43623</v>
      </c>
      <c r="C165" s="127">
        <v>43730</v>
      </c>
      <c r="D165" s="30">
        <v>3716541.41</v>
      </c>
      <c r="E165" s="30">
        <f t="shared" si="17"/>
        <v>3707544.41</v>
      </c>
      <c r="F165" s="30">
        <v>8997</v>
      </c>
      <c r="G165" s="121">
        <v>151437</v>
      </c>
      <c r="H165" s="11">
        <v>23</v>
      </c>
      <c r="I165" s="23"/>
      <c r="J165" s="23"/>
      <c r="K165" s="9"/>
    </row>
    <row r="166" spans="2:11" x14ac:dyDescent="0.25">
      <c r="B166" s="126" t="s">
        <v>75</v>
      </c>
      <c r="C166" s="127">
        <v>43821</v>
      </c>
      <c r="D166" s="30">
        <v>4282921.21</v>
      </c>
      <c r="E166" s="30">
        <f t="shared" si="17"/>
        <v>4282921.21</v>
      </c>
      <c r="F166" s="30">
        <v>0</v>
      </c>
      <c r="G166" s="121">
        <v>245266</v>
      </c>
      <c r="H166" s="11">
        <v>25</v>
      </c>
      <c r="I166" s="23"/>
      <c r="J166" s="23"/>
      <c r="K166" s="9"/>
    </row>
    <row r="167" spans="2:11" x14ac:dyDescent="0.25">
      <c r="B167" s="126" t="s">
        <v>76</v>
      </c>
      <c r="C167" s="127">
        <v>43912</v>
      </c>
      <c r="D167" s="30">
        <v>3830772.22</v>
      </c>
      <c r="E167" s="30">
        <f t="shared" si="17"/>
        <v>3830772.22</v>
      </c>
      <c r="F167" s="30">
        <v>0</v>
      </c>
      <c r="G167" s="121">
        <v>444592</v>
      </c>
      <c r="H167" s="11">
        <v>24</v>
      </c>
      <c r="I167" s="23"/>
      <c r="J167" s="23"/>
      <c r="K167" s="9"/>
    </row>
    <row r="168" spans="2:11" x14ac:dyDescent="0.25">
      <c r="B168" s="47"/>
      <c r="C168" s="29"/>
      <c r="D168" s="29"/>
      <c r="E168" s="29"/>
      <c r="F168" s="29"/>
      <c r="G168" s="29"/>
      <c r="H168" s="29"/>
      <c r="I168" s="29"/>
      <c r="J168" s="23"/>
      <c r="K168" s="9"/>
    </row>
    <row r="169" spans="2:11" x14ac:dyDescent="0.25">
      <c r="B169" s="47"/>
      <c r="C169" s="29"/>
      <c r="D169" s="29"/>
      <c r="E169" s="29"/>
      <c r="F169" s="29"/>
      <c r="G169" s="29"/>
      <c r="H169" s="29"/>
      <c r="I169" s="29"/>
      <c r="J169" s="23"/>
      <c r="K169" s="9"/>
    </row>
    <row r="170" spans="2:11" ht="32.25" customHeight="1" x14ac:dyDescent="0.3">
      <c r="B170" s="110" t="s">
        <v>52</v>
      </c>
      <c r="C170" s="29"/>
      <c r="D170" s="29"/>
      <c r="E170" s="29"/>
      <c r="F170" s="111"/>
      <c r="G170" s="111"/>
      <c r="H170" s="111"/>
      <c r="I170" s="111"/>
      <c r="J170" s="112"/>
      <c r="K170" s="9"/>
    </row>
    <row r="171" spans="2:11" ht="45" x14ac:dyDescent="0.25">
      <c r="B171" s="125" t="s">
        <v>46</v>
      </c>
      <c r="C171" s="116" t="s">
        <v>47</v>
      </c>
      <c r="D171" s="116" t="s">
        <v>48</v>
      </c>
      <c r="E171" s="115" t="s">
        <v>67</v>
      </c>
      <c r="F171" s="115" t="s">
        <v>49</v>
      </c>
      <c r="G171" s="115" t="s">
        <v>68</v>
      </c>
      <c r="H171" s="116" t="s">
        <v>54</v>
      </c>
      <c r="I171" s="23"/>
      <c r="J171" s="23"/>
      <c r="K171" s="9"/>
    </row>
    <row r="172" spans="2:11" x14ac:dyDescent="0.25">
      <c r="B172" s="126" t="s">
        <v>74</v>
      </c>
      <c r="C172" s="127">
        <v>43638</v>
      </c>
      <c r="D172" s="30">
        <v>3878.96</v>
      </c>
      <c r="E172" s="30">
        <f t="shared" ref="E172:E175" si="18">D172-F172</f>
        <v>3878.96</v>
      </c>
      <c r="F172" s="30">
        <v>0</v>
      </c>
      <c r="G172" s="121">
        <v>16</v>
      </c>
      <c r="H172" s="11">
        <v>27</v>
      </c>
      <c r="I172" s="23"/>
      <c r="J172" s="23"/>
      <c r="K172" s="9"/>
    </row>
    <row r="173" spans="2:11" x14ac:dyDescent="0.25">
      <c r="B173" s="128">
        <v>43623</v>
      </c>
      <c r="C173" s="127">
        <v>43730</v>
      </c>
      <c r="D173" s="30">
        <v>578.6</v>
      </c>
      <c r="E173" s="30">
        <f t="shared" si="18"/>
        <v>578.6</v>
      </c>
      <c r="F173" s="30">
        <v>0</v>
      </c>
      <c r="G173" s="121">
        <v>48</v>
      </c>
      <c r="H173" s="11">
        <v>28</v>
      </c>
      <c r="I173" s="23"/>
      <c r="J173" s="23"/>
      <c r="K173" s="9"/>
    </row>
    <row r="174" spans="2:11" x14ac:dyDescent="0.25">
      <c r="B174" s="126" t="s">
        <v>75</v>
      </c>
      <c r="C174" s="127">
        <v>43821</v>
      </c>
      <c r="D174" s="30">
        <v>663.9</v>
      </c>
      <c r="E174" s="30">
        <f t="shared" si="18"/>
        <v>663.9</v>
      </c>
      <c r="F174" s="30">
        <v>0</v>
      </c>
      <c r="G174" s="121">
        <v>30</v>
      </c>
      <c r="H174" s="11">
        <v>57</v>
      </c>
      <c r="I174" s="23"/>
      <c r="J174" s="23"/>
      <c r="K174" s="9"/>
    </row>
    <row r="175" spans="2:11" x14ac:dyDescent="0.25">
      <c r="B175" s="126" t="s">
        <v>78</v>
      </c>
      <c r="C175" s="127">
        <v>43912</v>
      </c>
      <c r="D175" s="30">
        <v>1968.24</v>
      </c>
      <c r="E175" s="30">
        <f t="shared" si="18"/>
        <v>1968.24</v>
      </c>
      <c r="F175" s="30">
        <v>0</v>
      </c>
      <c r="G175" s="121">
        <v>0</v>
      </c>
      <c r="H175" s="11">
        <v>54</v>
      </c>
      <c r="I175" s="23"/>
      <c r="J175" s="23"/>
      <c r="K175" s="9"/>
    </row>
    <row r="176" spans="2:11" x14ac:dyDescent="0.25">
      <c r="B176" s="47"/>
      <c r="C176" s="29"/>
      <c r="D176" s="29"/>
      <c r="E176" s="29"/>
      <c r="F176" s="29"/>
      <c r="G176" s="29"/>
      <c r="H176" s="29"/>
      <c r="I176" s="29"/>
      <c r="J176" s="23"/>
      <c r="K176" s="9"/>
    </row>
    <row r="177" spans="1:14" ht="15.75" thickBot="1" x14ac:dyDescent="0.3">
      <c r="B177" s="96"/>
      <c r="C177" s="36"/>
      <c r="D177" s="36"/>
      <c r="E177" s="36"/>
      <c r="F177" s="36"/>
      <c r="G177" s="36"/>
      <c r="H177" s="36"/>
      <c r="I177" s="36"/>
      <c r="J177" s="14"/>
      <c r="K177" s="15"/>
    </row>
    <row r="178" spans="1:14" x14ac:dyDescent="0.25">
      <c r="B178" s="3"/>
      <c r="C178" s="3"/>
      <c r="D178" s="3"/>
      <c r="E178" s="3"/>
      <c r="F178" s="3"/>
      <c r="G178" s="3"/>
      <c r="H178" s="3"/>
      <c r="I178" s="3"/>
    </row>
    <row r="179" spans="1:14" ht="15.75" thickBot="1" x14ac:dyDescent="0.3">
      <c r="B179" s="3"/>
      <c r="C179" s="3"/>
      <c r="D179" s="3"/>
      <c r="E179" s="3"/>
      <c r="F179" s="3"/>
      <c r="G179" s="3"/>
      <c r="H179" s="3"/>
      <c r="I179" s="3"/>
    </row>
    <row r="180" spans="1:14" ht="18.75" x14ac:dyDescent="0.3">
      <c r="A180" s="38"/>
      <c r="B180" s="220" t="s">
        <v>71</v>
      </c>
      <c r="C180" s="221"/>
      <c r="D180" s="222"/>
    </row>
    <row r="181" spans="1:14" x14ac:dyDescent="0.25">
      <c r="B181" s="130"/>
      <c r="C181" s="23"/>
      <c r="D181" s="9"/>
    </row>
    <row r="182" spans="1:14" x14ac:dyDescent="0.25">
      <c r="B182" s="47" t="s">
        <v>69</v>
      </c>
      <c r="C182" s="131">
        <v>2014</v>
      </c>
      <c r="D182" s="132">
        <v>419016198.58999997</v>
      </c>
    </row>
    <row r="183" spans="1:14" x14ac:dyDescent="0.25">
      <c r="B183" s="133"/>
      <c r="C183" s="131">
        <v>2015</v>
      </c>
      <c r="D183" s="132">
        <v>516843615.86999983</v>
      </c>
      <c r="E183" s="134"/>
      <c r="F183" s="134"/>
      <c r="G183" s="184"/>
      <c r="H183" s="104"/>
      <c r="I183" s="104"/>
    </row>
    <row r="184" spans="1:14" x14ac:dyDescent="0.25">
      <c r="B184" s="7"/>
      <c r="C184" s="131">
        <v>2016</v>
      </c>
      <c r="D184" s="132">
        <v>551360087</v>
      </c>
      <c r="F184" s="104"/>
      <c r="G184" s="184"/>
      <c r="H184" s="104"/>
      <c r="I184" s="104"/>
      <c r="J184" s="104"/>
      <c r="K184" s="104"/>
      <c r="L184" s="104"/>
      <c r="M184" s="104"/>
      <c r="N184" s="104"/>
    </row>
    <row r="185" spans="1:14" x14ac:dyDescent="0.25">
      <c r="B185" s="7"/>
      <c r="C185" s="131">
        <v>2017</v>
      </c>
      <c r="D185" s="132">
        <v>567572077</v>
      </c>
      <c r="F185" s="104"/>
      <c r="G185" s="185"/>
      <c r="H185" s="100"/>
      <c r="I185" s="104"/>
      <c r="J185" s="104"/>
      <c r="K185" s="104"/>
      <c r="L185" s="104"/>
      <c r="M185" s="104"/>
      <c r="N185" s="104"/>
    </row>
    <row r="186" spans="1:14" x14ac:dyDescent="0.25">
      <c r="B186" s="7"/>
      <c r="C186" s="131">
        <v>2018</v>
      </c>
      <c r="D186" s="132">
        <v>571717489</v>
      </c>
      <c r="F186" s="104"/>
      <c r="G186" s="185"/>
      <c r="H186" s="100"/>
      <c r="I186" s="104"/>
      <c r="J186" s="104"/>
      <c r="K186" s="104"/>
      <c r="L186" s="104"/>
      <c r="M186" s="104"/>
      <c r="N186" s="104"/>
    </row>
    <row r="187" spans="1:14" x14ac:dyDescent="0.25">
      <c r="B187" s="7"/>
      <c r="C187" s="131">
        <v>2019</v>
      </c>
      <c r="D187" s="132">
        <v>563796082</v>
      </c>
      <c r="F187" s="104"/>
      <c r="G187" s="185"/>
      <c r="H187" s="100"/>
      <c r="I187" s="104"/>
      <c r="J187" s="104"/>
      <c r="K187" s="104"/>
      <c r="L187" s="104"/>
      <c r="M187" s="104"/>
      <c r="N187" s="104"/>
    </row>
    <row r="188" spans="1:14" x14ac:dyDescent="0.25">
      <c r="B188" s="172" t="s">
        <v>70</v>
      </c>
      <c r="C188" s="131">
        <v>2020</v>
      </c>
      <c r="D188" s="171" t="s">
        <v>129</v>
      </c>
      <c r="E188" s="3"/>
      <c r="F188" s="104"/>
      <c r="G188" s="185"/>
      <c r="H188" s="100"/>
      <c r="I188" s="100"/>
      <c r="J188" s="104"/>
      <c r="K188" s="104"/>
      <c r="L188" s="104"/>
      <c r="M188" s="104"/>
      <c r="N188" s="104"/>
    </row>
    <row r="189" spans="1:14" x14ac:dyDescent="0.25">
      <c r="B189" s="173" t="s">
        <v>132</v>
      </c>
      <c r="C189" s="195">
        <v>2021</v>
      </c>
      <c r="D189" s="171" t="s">
        <v>130</v>
      </c>
      <c r="E189" s="186"/>
      <c r="F189" s="104"/>
      <c r="G189" s="185"/>
      <c r="H189" s="100"/>
      <c r="I189" s="196"/>
      <c r="J189" s="104"/>
      <c r="K189" s="104"/>
      <c r="L189" s="104"/>
      <c r="M189" s="104"/>
      <c r="N189" s="104"/>
    </row>
    <row r="190" spans="1:14" ht="15.75" thickBot="1" x14ac:dyDescent="0.3">
      <c r="B190" s="96"/>
      <c r="C190" s="36"/>
      <c r="D190" s="37"/>
      <c r="E190" s="3"/>
      <c r="F190" s="104"/>
      <c r="G190" s="185"/>
      <c r="H190" s="100"/>
      <c r="I190" s="100"/>
      <c r="J190" s="104"/>
      <c r="K190" s="104"/>
      <c r="L190" s="104"/>
      <c r="M190" s="104"/>
      <c r="N190" s="104"/>
    </row>
    <row r="191" spans="1:14" ht="15.75" thickBot="1" x14ac:dyDescent="0.3">
      <c r="B191" s="3"/>
      <c r="C191" s="3"/>
      <c r="D191" s="3"/>
      <c r="E191" s="3"/>
      <c r="F191" s="100"/>
      <c r="G191" s="185"/>
      <c r="H191" s="100"/>
      <c r="I191" s="100"/>
      <c r="J191" s="104"/>
      <c r="K191" s="104"/>
      <c r="L191" s="104"/>
      <c r="M191" s="104"/>
      <c r="N191" s="104"/>
    </row>
    <row r="192" spans="1:14" ht="15.75" thickBot="1" x14ac:dyDescent="0.3">
      <c r="B192" s="3"/>
      <c r="C192" s="3"/>
      <c r="D192" s="3"/>
      <c r="E192" s="201" t="s">
        <v>135</v>
      </c>
      <c r="F192" s="100"/>
      <c r="G192" s="185"/>
      <c r="H192" s="100"/>
      <c r="I192" s="100"/>
      <c r="J192" s="104"/>
      <c r="K192" s="104"/>
      <c r="L192" s="104"/>
      <c r="M192" s="104"/>
      <c r="N192" s="104"/>
    </row>
    <row r="193" spans="2:14" ht="15" customHeight="1" x14ac:dyDescent="0.25">
      <c r="B193" s="189" t="s">
        <v>128</v>
      </c>
      <c r="C193" s="190" t="s">
        <v>118</v>
      </c>
      <c r="D193" s="198">
        <v>449972240</v>
      </c>
      <c r="E193" s="202">
        <v>112493060</v>
      </c>
      <c r="F193" s="206" t="s">
        <v>136</v>
      </c>
      <c r="G193" s="207"/>
      <c r="H193" s="100"/>
      <c r="I193" s="100"/>
      <c r="J193" s="104"/>
      <c r="K193" s="104"/>
      <c r="L193" s="104"/>
      <c r="M193" s="104"/>
      <c r="N193" s="104"/>
    </row>
    <row r="194" spans="2:14" x14ac:dyDescent="0.25">
      <c r="B194" s="173"/>
      <c r="C194" s="192" t="s">
        <v>119</v>
      </c>
      <c r="D194" s="199">
        <v>21921011</v>
      </c>
      <c r="E194" s="202">
        <v>5480253</v>
      </c>
      <c r="F194" s="208"/>
      <c r="G194" s="209"/>
      <c r="H194" s="100"/>
      <c r="I194" s="100"/>
      <c r="J194" s="104"/>
      <c r="K194" s="104"/>
      <c r="L194" s="104"/>
      <c r="M194" s="104"/>
      <c r="N194" s="104"/>
    </row>
    <row r="195" spans="2:14" ht="15.75" thickBot="1" x14ac:dyDescent="0.3">
      <c r="B195" s="173"/>
      <c r="C195" s="183" t="s">
        <v>120</v>
      </c>
      <c r="D195" s="200">
        <v>70838678</v>
      </c>
      <c r="E195" s="204">
        <v>6375481</v>
      </c>
      <c r="F195" s="208"/>
      <c r="G195" s="209"/>
      <c r="H195" s="100"/>
      <c r="I195" s="196"/>
      <c r="J195" s="104"/>
      <c r="K195" s="104"/>
      <c r="L195" s="104"/>
      <c r="M195" s="104"/>
      <c r="N195" s="104"/>
    </row>
    <row r="196" spans="2:14" ht="15.75" thickBot="1" x14ac:dyDescent="0.3">
      <c r="B196" s="194"/>
      <c r="C196" s="183" t="s">
        <v>16</v>
      </c>
      <c r="D196" s="200">
        <f>SUM(D193:D195)</f>
        <v>542731929</v>
      </c>
      <c r="E196" s="203">
        <f>SUM(E193:E195)</f>
        <v>124348794</v>
      </c>
      <c r="F196" s="210"/>
      <c r="G196" s="211"/>
      <c r="H196" s="100"/>
      <c r="I196" s="100"/>
      <c r="J196" s="104"/>
      <c r="K196" s="104"/>
      <c r="L196" s="104"/>
      <c r="M196" s="104"/>
      <c r="N196" s="104"/>
    </row>
    <row r="197" spans="2:14" x14ac:dyDescent="0.25">
      <c r="B197" s="100"/>
      <c r="C197" s="187"/>
      <c r="D197" s="188"/>
      <c r="E197" s="3"/>
      <c r="F197" s="25"/>
      <c r="G197" s="185"/>
      <c r="H197" s="100"/>
      <c r="I197" s="197"/>
      <c r="J197" s="104"/>
      <c r="K197" s="104"/>
      <c r="L197" s="104"/>
      <c r="M197" s="104"/>
      <c r="N197" s="104"/>
    </row>
    <row r="198" spans="2:14" ht="15.75" thickBot="1" x14ac:dyDescent="0.3">
      <c r="B198" s="3"/>
      <c r="C198" s="3"/>
      <c r="D198" s="3"/>
      <c r="E198" s="3"/>
      <c r="F198" s="100"/>
      <c r="G198" s="185"/>
      <c r="H198" s="100"/>
      <c r="I198" s="100"/>
      <c r="J198" s="104"/>
      <c r="K198" s="104"/>
      <c r="L198" s="104"/>
      <c r="M198" s="104"/>
      <c r="N198" s="104"/>
    </row>
    <row r="199" spans="2:14" x14ac:dyDescent="0.25">
      <c r="B199" s="189" t="s">
        <v>131</v>
      </c>
      <c r="C199" s="190" t="s">
        <v>118</v>
      </c>
      <c r="D199" s="191">
        <v>100859214</v>
      </c>
      <c r="E199" s="3"/>
      <c r="F199" s="100"/>
      <c r="G199" s="185"/>
      <c r="H199" s="100"/>
      <c r="I199" s="100"/>
      <c r="J199" s="104"/>
      <c r="K199" s="104"/>
      <c r="L199" s="104"/>
      <c r="M199" s="104"/>
      <c r="N199" s="104"/>
    </row>
    <row r="200" spans="2:14" x14ac:dyDescent="0.25">
      <c r="B200" s="173" t="s">
        <v>127</v>
      </c>
      <c r="C200" s="192" t="s">
        <v>119</v>
      </c>
      <c r="D200" s="171">
        <v>5712354</v>
      </c>
      <c r="E200" s="3"/>
      <c r="F200" s="100"/>
      <c r="G200" s="185"/>
      <c r="H200" s="100"/>
      <c r="I200" s="100"/>
      <c r="J200" s="104"/>
      <c r="K200" s="104"/>
      <c r="L200" s="104"/>
      <c r="M200" s="104"/>
      <c r="N200" s="104"/>
    </row>
    <row r="201" spans="2:14" ht="15.75" thickBot="1" x14ac:dyDescent="0.3">
      <c r="B201" s="173"/>
      <c r="C201" s="183" t="s">
        <v>120</v>
      </c>
      <c r="D201" s="193">
        <v>19598469</v>
      </c>
      <c r="E201" s="3"/>
      <c r="F201" s="100"/>
      <c r="G201" s="185"/>
      <c r="H201" s="100"/>
      <c r="I201" s="100"/>
      <c r="J201" s="104"/>
      <c r="K201" s="104"/>
      <c r="L201" s="104"/>
      <c r="M201" s="104"/>
      <c r="N201" s="104"/>
    </row>
    <row r="202" spans="2:14" ht="15.75" thickBot="1" x14ac:dyDescent="0.3">
      <c r="B202" s="194"/>
      <c r="C202" s="183" t="s">
        <v>16</v>
      </c>
      <c r="D202" s="193">
        <f>SUM(D199:D201)</f>
        <v>126170037</v>
      </c>
      <c r="E202" s="3"/>
      <c r="F202" s="100"/>
      <c r="G202" s="100"/>
      <c r="H202" s="100"/>
      <c r="I202" s="100"/>
      <c r="J202" s="104"/>
      <c r="K202" s="104"/>
      <c r="L202" s="104"/>
      <c r="M202" s="104"/>
      <c r="N202" s="104"/>
    </row>
    <row r="203" spans="2:14" x14ac:dyDescent="0.25">
      <c r="B203" s="3"/>
      <c r="C203" s="3"/>
      <c r="D203" s="3"/>
      <c r="E203" s="3"/>
      <c r="F203" s="100"/>
      <c r="G203" s="185"/>
      <c r="H203" s="100"/>
      <c r="I203" s="100"/>
      <c r="J203" s="104"/>
      <c r="K203" s="104"/>
      <c r="L203" s="104"/>
      <c r="M203" s="104"/>
      <c r="N203" s="104"/>
    </row>
    <row r="204" spans="2:14" x14ac:dyDescent="0.25">
      <c r="B204" s="3"/>
      <c r="C204" s="3"/>
      <c r="D204" s="3"/>
      <c r="E204" s="3"/>
      <c r="F204" s="100"/>
      <c r="G204" s="185"/>
      <c r="H204" s="100"/>
      <c r="I204" s="100"/>
      <c r="J204" s="104"/>
      <c r="K204" s="104"/>
      <c r="L204" s="104"/>
      <c r="M204" s="104"/>
      <c r="N204" s="104"/>
    </row>
    <row r="205" spans="2:14" x14ac:dyDescent="0.25">
      <c r="B205" s="3"/>
      <c r="C205" s="3"/>
      <c r="D205" s="3"/>
      <c r="E205" s="3"/>
      <c r="F205" s="100"/>
      <c r="G205" s="185"/>
      <c r="H205" s="100"/>
      <c r="I205" s="100"/>
      <c r="J205" s="104"/>
      <c r="K205" s="104"/>
      <c r="L205" s="104"/>
      <c r="M205" s="104"/>
      <c r="N205" s="104"/>
    </row>
    <row r="206" spans="2:14" x14ac:dyDescent="0.25">
      <c r="B206" s="3"/>
      <c r="C206" s="3"/>
      <c r="D206" s="3"/>
      <c r="E206" s="3"/>
      <c r="F206" s="100"/>
      <c r="G206" s="100"/>
      <c r="H206" s="100"/>
      <c r="I206" s="100"/>
      <c r="J206" s="104"/>
      <c r="K206" s="104"/>
      <c r="L206" s="104"/>
      <c r="M206" s="104"/>
      <c r="N206" s="104"/>
    </row>
    <row r="207" spans="2:14" x14ac:dyDescent="0.25">
      <c r="B207" s="3"/>
      <c r="C207" s="3"/>
      <c r="D207" s="3"/>
      <c r="E207" s="3"/>
      <c r="F207" s="100"/>
      <c r="G207" s="100"/>
      <c r="H207" s="100"/>
      <c r="I207" s="100"/>
      <c r="J207" s="104"/>
      <c r="K207" s="104"/>
      <c r="L207" s="104"/>
      <c r="M207" s="104"/>
      <c r="N207" s="104"/>
    </row>
    <row r="208" spans="2:14" x14ac:dyDescent="0.25">
      <c r="B208" s="3"/>
      <c r="C208" s="3"/>
      <c r="D208" s="3"/>
      <c r="E208" s="3"/>
      <c r="F208" s="3"/>
      <c r="G208" s="3"/>
      <c r="H208" s="3"/>
      <c r="I208" s="3"/>
    </row>
    <row r="209" spans="2:9" x14ac:dyDescent="0.25">
      <c r="B209" s="3"/>
      <c r="C209" s="3"/>
      <c r="D209" s="3"/>
      <c r="E209" s="3"/>
      <c r="F209" s="3"/>
      <c r="G209" s="3"/>
      <c r="H209" s="3"/>
      <c r="I209" s="3"/>
    </row>
    <row r="210" spans="2:9" x14ac:dyDescent="0.25">
      <c r="B210" s="3"/>
      <c r="C210" s="3"/>
      <c r="D210" s="3"/>
      <c r="E210" s="3"/>
      <c r="F210" s="3"/>
      <c r="G210" s="3"/>
      <c r="H210" s="3"/>
      <c r="I210" s="3"/>
    </row>
    <row r="211" spans="2:9" x14ac:dyDescent="0.25">
      <c r="B211" s="3"/>
      <c r="C211" s="3"/>
      <c r="D211" s="3"/>
      <c r="E211" s="3"/>
      <c r="F211" s="3"/>
      <c r="G211" s="3"/>
      <c r="H211" s="3"/>
      <c r="I211" s="3"/>
    </row>
    <row r="212" spans="2:9" x14ac:dyDescent="0.25">
      <c r="B212" s="3"/>
      <c r="C212" s="3"/>
      <c r="D212" s="3"/>
      <c r="E212" s="3"/>
      <c r="F212" s="3"/>
      <c r="G212" s="3"/>
      <c r="H212" s="3"/>
      <c r="I212" s="3"/>
    </row>
    <row r="213" spans="2:9" x14ac:dyDescent="0.25">
      <c r="B213" s="3"/>
      <c r="C213" s="3"/>
      <c r="D213" s="3"/>
      <c r="E213" s="3"/>
      <c r="F213" s="3"/>
      <c r="G213" s="3"/>
      <c r="H213" s="3"/>
      <c r="I213" s="3"/>
    </row>
    <row r="214" spans="2:9" x14ac:dyDescent="0.25">
      <c r="B214" s="3"/>
      <c r="C214" s="3"/>
      <c r="D214" s="3"/>
      <c r="E214" s="3"/>
      <c r="F214" s="3"/>
      <c r="G214" s="3"/>
      <c r="H214" s="3"/>
      <c r="I214" s="3"/>
    </row>
    <row r="215" spans="2:9" x14ac:dyDescent="0.25">
      <c r="B215" s="3"/>
      <c r="C215" s="3"/>
      <c r="D215" s="3"/>
      <c r="E215" s="3"/>
      <c r="F215" s="3"/>
      <c r="G215" s="3"/>
      <c r="H215" s="3"/>
      <c r="I215" s="3"/>
    </row>
    <row r="216" spans="2:9" x14ac:dyDescent="0.25">
      <c r="B216" s="3"/>
      <c r="C216" s="3"/>
      <c r="D216" s="3"/>
      <c r="E216" s="3"/>
      <c r="F216" s="3"/>
      <c r="G216" s="3"/>
      <c r="H216" s="3"/>
      <c r="I216" s="3"/>
    </row>
    <row r="217" spans="2:9" x14ac:dyDescent="0.25">
      <c r="B217" s="3"/>
      <c r="C217" s="3"/>
      <c r="D217" s="3"/>
      <c r="E217" s="3"/>
      <c r="F217" s="3"/>
      <c r="G217" s="3"/>
      <c r="H217" s="3"/>
      <c r="I217" s="3"/>
    </row>
    <row r="218" spans="2:9" x14ac:dyDescent="0.25">
      <c r="B218" s="3"/>
      <c r="C218" s="3"/>
      <c r="D218" s="3"/>
      <c r="E218" s="3"/>
      <c r="F218" s="3"/>
      <c r="G218" s="3"/>
      <c r="H218" s="3"/>
      <c r="I218" s="3"/>
    </row>
    <row r="219" spans="2:9" x14ac:dyDescent="0.25">
      <c r="B219" s="3"/>
      <c r="C219" s="3"/>
      <c r="D219" s="3"/>
      <c r="E219" s="3"/>
      <c r="F219" s="3"/>
      <c r="G219" s="3"/>
      <c r="H219" s="3"/>
      <c r="I219" s="3"/>
    </row>
    <row r="220" spans="2:9" x14ac:dyDescent="0.25">
      <c r="B220" s="3"/>
      <c r="C220" s="3"/>
      <c r="D220" s="3"/>
      <c r="E220" s="3"/>
      <c r="F220" s="3"/>
      <c r="G220" s="3"/>
      <c r="H220" s="3"/>
      <c r="I220" s="3"/>
    </row>
    <row r="221" spans="2:9" x14ac:dyDescent="0.25">
      <c r="B221" s="3"/>
      <c r="C221" s="3"/>
      <c r="D221" s="3"/>
      <c r="E221" s="3"/>
      <c r="F221" s="3"/>
      <c r="G221" s="3"/>
      <c r="H221" s="3"/>
      <c r="I221" s="3"/>
    </row>
    <row r="222" spans="2:9" x14ac:dyDescent="0.25">
      <c r="B222" s="3"/>
      <c r="C222" s="3"/>
      <c r="D222" s="3"/>
      <c r="E222" s="3"/>
      <c r="F222" s="3"/>
      <c r="G222" s="3"/>
      <c r="H222" s="3"/>
      <c r="I222" s="3"/>
    </row>
    <row r="223" spans="2:9" x14ac:dyDescent="0.25">
      <c r="B223" s="3"/>
      <c r="C223" s="3"/>
      <c r="D223" s="3"/>
      <c r="E223" s="3"/>
      <c r="F223" s="3"/>
      <c r="G223" s="3"/>
      <c r="H223" s="3"/>
      <c r="I223" s="3"/>
    </row>
    <row r="224" spans="2:9" x14ac:dyDescent="0.25">
      <c r="B224" s="3"/>
      <c r="C224" s="3"/>
      <c r="D224" s="3"/>
      <c r="E224" s="3"/>
      <c r="F224" s="3"/>
      <c r="G224" s="3"/>
      <c r="H224" s="3"/>
      <c r="I224" s="3"/>
    </row>
    <row r="225" spans="2:9" x14ac:dyDescent="0.25">
      <c r="B225" s="3"/>
      <c r="C225" s="3"/>
      <c r="D225" s="3"/>
      <c r="E225" s="3"/>
      <c r="F225" s="3"/>
      <c r="G225" s="3"/>
      <c r="H225" s="3"/>
      <c r="I225" s="3"/>
    </row>
    <row r="226" spans="2:9" x14ac:dyDescent="0.25">
      <c r="B226" s="3"/>
      <c r="C226" s="3"/>
      <c r="D226" s="3"/>
      <c r="E226" s="3"/>
      <c r="F226" s="3"/>
      <c r="G226" s="3"/>
      <c r="H226" s="3"/>
      <c r="I226" s="3"/>
    </row>
    <row r="227" spans="2:9" x14ac:dyDescent="0.25">
      <c r="B227" s="3"/>
      <c r="C227" s="3"/>
      <c r="D227" s="3"/>
      <c r="E227" s="3"/>
      <c r="F227" s="3"/>
      <c r="G227" s="3"/>
      <c r="H227" s="3"/>
      <c r="I227" s="3"/>
    </row>
    <row r="228" spans="2:9" x14ac:dyDescent="0.25">
      <c r="B228" s="3"/>
      <c r="C228" s="3"/>
      <c r="D228" s="3"/>
      <c r="E228" s="3"/>
      <c r="F228" s="3"/>
      <c r="G228" s="3"/>
      <c r="H228" s="3"/>
      <c r="I228" s="3"/>
    </row>
    <row r="229" spans="2:9" x14ac:dyDescent="0.25">
      <c r="B229" s="3"/>
      <c r="C229" s="3"/>
      <c r="D229" s="3"/>
      <c r="E229" s="3"/>
      <c r="F229" s="3"/>
      <c r="G229" s="3"/>
      <c r="H229" s="3"/>
      <c r="I229" s="3"/>
    </row>
    <row r="230" spans="2:9" x14ac:dyDescent="0.25">
      <c r="B230" s="3"/>
      <c r="C230" s="3"/>
      <c r="D230" s="3"/>
      <c r="E230" s="3"/>
      <c r="F230" s="3"/>
      <c r="G230" s="3"/>
      <c r="H230" s="3"/>
      <c r="I230" s="3"/>
    </row>
    <row r="231" spans="2:9" x14ac:dyDescent="0.25">
      <c r="B231" s="3"/>
      <c r="C231" s="3"/>
      <c r="D231" s="3"/>
      <c r="E231" s="3"/>
      <c r="F231" s="3"/>
      <c r="G231" s="3"/>
      <c r="H231" s="3"/>
      <c r="I231" s="3"/>
    </row>
  </sheetData>
  <sheetProtection algorithmName="SHA-512" hashValue="LGlH/FQ+0+IPdjQoIdS5ifSZv0khyu/1HlVpH66LtHLTXWjmr4RYlN/TrmrkZ1BdGOalBcMTUHFePz6XuJEhkw==" saltValue="HxSRcrLMJGobS8+grpKRRA==" spinCount="100000" sheet="1" objects="1" scenarios="1"/>
  <mergeCells count="17">
    <mergeCell ref="B125:K125"/>
    <mergeCell ref="F193:G196"/>
    <mergeCell ref="B1:J1"/>
    <mergeCell ref="X31:AD31"/>
    <mergeCell ref="X32:AD32"/>
    <mergeCell ref="N28:O28"/>
    <mergeCell ref="B180:D180"/>
    <mergeCell ref="B113:D113"/>
    <mergeCell ref="M35:O35"/>
    <mergeCell ref="C47:D47"/>
    <mergeCell ref="B53:E53"/>
    <mergeCell ref="B65:E65"/>
    <mergeCell ref="D35:L35"/>
    <mergeCell ref="B77:E77"/>
    <mergeCell ref="B89:E89"/>
    <mergeCell ref="B101:E101"/>
    <mergeCell ref="B124:K124"/>
  </mergeCells>
  <pageMargins left="0.7" right="0.7" top="0.75" bottom="0.75" header="0.3" footer="0.3"/>
  <pageSetup scale="22" fitToHeight="0" orientation="landscape" r:id="rId1"/>
  <headerFooter>
    <oddHeader>&amp;R&amp;"Arial,Regular"&amp;10&amp;A
Group 79008 - Purchasing, Travel, and NET Card Services</oddHeader>
    <oddFooter>&amp;L&amp;"Arial,Regular"&amp;9&amp;F&amp;C&amp;"Arial,Regular"&amp;10&amp;P</oddFooter>
  </headerFooter>
  <ignoredErrors>
    <ignoredError sqref="B12:B18 B37:B4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CCAD3-17AE-40CE-A8F6-2892D8D3CA8B}">
  <sheetPr>
    <pageSetUpPr fitToPage="1"/>
  </sheetPr>
  <dimension ref="A1:AD93"/>
  <sheetViews>
    <sheetView showGridLines="0" workbookViewId="0">
      <selection activeCell="E7" sqref="E7"/>
    </sheetView>
  </sheetViews>
  <sheetFormatPr defaultColWidth="8.85546875" defaultRowHeight="15" x14ac:dyDescent="0.25"/>
  <cols>
    <col min="1" max="1" width="6.7109375" style="1" customWidth="1"/>
    <col min="2" max="2" width="36.42578125" style="1" customWidth="1"/>
    <col min="3" max="3" width="33.42578125" style="1" customWidth="1"/>
    <col min="4" max="4" width="22.5703125" style="1" customWidth="1"/>
    <col min="5" max="5" width="17" style="1" customWidth="1"/>
    <col min="6" max="6" width="16.140625" style="1" customWidth="1"/>
    <col min="7" max="7" width="24.140625" style="1" customWidth="1"/>
    <col min="8" max="8" width="17.5703125" style="1" customWidth="1"/>
    <col min="9" max="14" width="16.28515625" style="1" bestFit="1" customWidth="1"/>
    <col min="15" max="15" width="18.7109375" style="1" customWidth="1"/>
    <col min="16" max="16" width="16.7109375" style="1" bestFit="1" customWidth="1"/>
    <col min="17" max="17" width="9.7109375" style="1" customWidth="1"/>
    <col min="18" max="18" width="19.42578125" style="1" customWidth="1"/>
    <col min="19" max="19" width="18.7109375" style="1" customWidth="1"/>
    <col min="20" max="20" width="20.85546875" style="1" customWidth="1"/>
    <col min="21" max="21" width="19.5703125" style="1" customWidth="1"/>
    <col min="22" max="22" width="16.7109375" style="1" bestFit="1" customWidth="1"/>
    <col min="23" max="23" width="9.7109375" style="1" customWidth="1"/>
    <col min="24" max="24" width="27.140625" style="1" customWidth="1"/>
    <col min="25" max="25" width="26.7109375" style="1" customWidth="1"/>
    <col min="26" max="26" width="22" style="1" customWidth="1"/>
    <col min="27" max="27" width="17.7109375" style="1" customWidth="1"/>
    <col min="28" max="28" width="15.42578125" style="1" customWidth="1"/>
    <col min="29" max="29" width="27.140625" style="1" customWidth="1"/>
    <col min="30" max="30" width="19.28515625" style="1" customWidth="1"/>
    <col min="31" max="16384" width="8.85546875" style="1"/>
  </cols>
  <sheetData>
    <row r="1" spans="2:16" ht="88.7" customHeight="1" thickBot="1" x14ac:dyDescent="0.45">
      <c r="B1" s="236" t="s">
        <v>134</v>
      </c>
      <c r="C1" s="237"/>
      <c r="D1" s="237"/>
      <c r="E1" s="237"/>
      <c r="F1" s="237"/>
      <c r="G1" s="237"/>
      <c r="H1" s="237"/>
      <c r="I1" s="237"/>
      <c r="J1" s="237"/>
      <c r="K1" s="135"/>
      <c r="L1" s="135"/>
      <c r="M1" s="135"/>
      <c r="N1" s="135"/>
      <c r="O1" s="135"/>
      <c r="P1" s="135"/>
    </row>
    <row r="2" spans="2:16" ht="30" x14ac:dyDescent="0.25">
      <c r="B2" s="4"/>
      <c r="C2" s="5" t="s">
        <v>99</v>
      </c>
      <c r="D2" s="6"/>
    </row>
    <row r="3" spans="2:16" x14ac:dyDescent="0.25">
      <c r="B3" s="7"/>
      <c r="C3" s="136" t="s">
        <v>79</v>
      </c>
      <c r="D3" s="9"/>
    </row>
    <row r="4" spans="2:16" ht="30" x14ac:dyDescent="0.25">
      <c r="B4" s="137" t="s">
        <v>112</v>
      </c>
      <c r="C4" s="11">
        <f>D9+D10+D11</f>
        <v>300</v>
      </c>
      <c r="D4" s="9"/>
    </row>
    <row r="5" spans="2:16" ht="15.75" thickBot="1" x14ac:dyDescent="0.3">
      <c r="B5" s="13"/>
      <c r="C5" s="14"/>
      <c r="D5" s="15"/>
    </row>
    <row r="6" spans="2:16" ht="15.75" thickBot="1" x14ac:dyDescent="0.3">
      <c r="D6" s="138"/>
    </row>
    <row r="7" spans="2:16" ht="45" x14ac:dyDescent="0.25">
      <c r="B7" s="4"/>
      <c r="C7" s="16"/>
      <c r="D7" s="18" t="s">
        <v>103</v>
      </c>
    </row>
    <row r="8" spans="2:16" x14ac:dyDescent="0.25">
      <c r="B8" s="7"/>
      <c r="C8" s="139"/>
      <c r="E8" s="7"/>
    </row>
    <row r="9" spans="2:16" x14ac:dyDescent="0.25">
      <c r="B9" s="19" t="s">
        <v>23</v>
      </c>
      <c r="C9" s="12" t="s">
        <v>102</v>
      </c>
      <c r="D9" s="20">
        <v>300</v>
      </c>
    </row>
    <row r="10" spans="2:16" x14ac:dyDescent="0.25">
      <c r="B10" s="19" t="s">
        <v>25</v>
      </c>
      <c r="C10" s="12" t="s">
        <v>101</v>
      </c>
      <c r="D10" s="20">
        <v>0</v>
      </c>
    </row>
    <row r="11" spans="2:16" x14ac:dyDescent="0.25">
      <c r="B11" s="19" t="s">
        <v>27</v>
      </c>
      <c r="C11" s="12" t="s">
        <v>100</v>
      </c>
      <c r="D11" s="20">
        <v>0</v>
      </c>
    </row>
    <row r="12" spans="2:16" x14ac:dyDescent="0.25">
      <c r="B12" s="7"/>
      <c r="D12" s="24"/>
    </row>
    <row r="13" spans="2:16" x14ac:dyDescent="0.25">
      <c r="B13" s="7"/>
      <c r="C13" s="3" t="s">
        <v>16</v>
      </c>
      <c r="D13" s="24">
        <f>D9+D10+D11</f>
        <v>300</v>
      </c>
    </row>
    <row r="14" spans="2:16" ht="15.75" thickBot="1" x14ac:dyDescent="0.3">
      <c r="B14" s="13"/>
      <c r="C14" s="14"/>
      <c r="D14" s="15"/>
    </row>
    <row r="15" spans="2:16" ht="15.75" thickBot="1" x14ac:dyDescent="0.3"/>
    <row r="16" spans="2:16" x14ac:dyDescent="0.25">
      <c r="B16" s="26" t="s">
        <v>104</v>
      </c>
      <c r="C16" s="27"/>
      <c r="D16" s="16"/>
      <c r="E16" s="6"/>
    </row>
    <row r="17" spans="1:30" x14ac:dyDescent="0.25">
      <c r="B17" s="7"/>
      <c r="E17" s="9"/>
    </row>
    <row r="18" spans="1:30" x14ac:dyDescent="0.25">
      <c r="B18" s="7"/>
      <c r="C18" s="136" t="s">
        <v>39</v>
      </c>
      <c r="D18" s="136" t="s">
        <v>40</v>
      </c>
      <c r="E18" s="28" t="s">
        <v>41</v>
      </c>
      <c r="P18" s="3"/>
    </row>
    <row r="19" spans="1:30" x14ac:dyDescent="0.25">
      <c r="B19" s="10" t="s">
        <v>42</v>
      </c>
      <c r="C19" s="30">
        <f>P29</f>
        <v>100644000</v>
      </c>
      <c r="D19" s="30">
        <v>0</v>
      </c>
      <c r="E19" s="31">
        <v>0</v>
      </c>
      <c r="P19" s="140"/>
      <c r="Q19" s="141"/>
    </row>
    <row r="20" spans="1:30" x14ac:dyDescent="0.25">
      <c r="B20" s="10" t="s">
        <v>43</v>
      </c>
      <c r="C20" s="34">
        <v>1300</v>
      </c>
      <c r="D20" s="34">
        <v>0</v>
      </c>
      <c r="E20" s="35">
        <v>0</v>
      </c>
      <c r="N20" s="238"/>
      <c r="O20" s="238"/>
      <c r="P20" s="140"/>
      <c r="Q20" s="141"/>
    </row>
    <row r="21" spans="1:30" x14ac:dyDescent="0.25">
      <c r="B21" s="10" t="s">
        <v>44</v>
      </c>
      <c r="C21" s="34">
        <v>50100</v>
      </c>
      <c r="D21" s="34">
        <v>0</v>
      </c>
      <c r="E21" s="35">
        <v>0</v>
      </c>
      <c r="P21" s="140"/>
      <c r="Q21" s="141"/>
    </row>
    <row r="22" spans="1:30" ht="15.75" thickBot="1" x14ac:dyDescent="0.3">
      <c r="B22" s="13"/>
      <c r="C22" s="36"/>
      <c r="D22" s="36"/>
      <c r="E22" s="37"/>
      <c r="P22" s="140"/>
      <c r="Q22" s="141"/>
    </row>
    <row r="23" spans="1:30" ht="15.75" thickBot="1" x14ac:dyDescent="0.3"/>
    <row r="24" spans="1:30" ht="21" x14ac:dyDescent="0.35">
      <c r="A24" s="38"/>
      <c r="B24" s="4"/>
      <c r="C24" s="16"/>
      <c r="D24" s="16"/>
      <c r="E24" s="16"/>
      <c r="F24" s="16"/>
      <c r="G24" s="16"/>
      <c r="H24" s="16"/>
      <c r="I24" s="16"/>
      <c r="J24" s="16"/>
      <c r="K24" s="16"/>
      <c r="L24" s="16"/>
      <c r="M24" s="4"/>
      <c r="N24" s="16"/>
      <c r="O24" s="16"/>
      <c r="P24" s="6"/>
      <c r="X24" s="213" t="s">
        <v>115</v>
      </c>
      <c r="Y24" s="214"/>
      <c r="Z24" s="214"/>
      <c r="AA24" s="214"/>
      <c r="AB24" s="214"/>
      <c r="AC24" s="214"/>
      <c r="AD24" s="215"/>
    </row>
    <row r="25" spans="1:30" ht="21.75" thickBot="1" x14ac:dyDescent="0.4">
      <c r="B25" s="42" t="s">
        <v>105</v>
      </c>
      <c r="M25" s="7"/>
      <c r="P25" s="9"/>
      <c r="X25" s="216" t="s">
        <v>98</v>
      </c>
      <c r="Y25" s="217"/>
      <c r="Z25" s="217"/>
      <c r="AA25" s="217"/>
      <c r="AB25" s="217"/>
      <c r="AC25" s="217"/>
      <c r="AD25" s="218"/>
    </row>
    <row r="26" spans="1:30" ht="15.75" thickBot="1" x14ac:dyDescent="0.3">
      <c r="B26" s="42"/>
      <c r="C26" s="84"/>
      <c r="D26" s="225" t="s">
        <v>14</v>
      </c>
      <c r="E26" s="226"/>
      <c r="F26" s="226"/>
      <c r="G26" s="226"/>
      <c r="H26" s="226"/>
      <c r="I26" s="226"/>
      <c r="J26" s="226"/>
      <c r="K26" s="226"/>
      <c r="L26" s="226"/>
      <c r="M26" s="225" t="s">
        <v>15</v>
      </c>
      <c r="N26" s="226"/>
      <c r="O26" s="227"/>
      <c r="P26" s="46"/>
      <c r="X26" s="39" t="s">
        <v>85</v>
      </c>
      <c r="Y26" s="40"/>
      <c r="Z26" s="40"/>
      <c r="AA26" s="40"/>
      <c r="AB26" s="40"/>
      <c r="AC26" s="40"/>
      <c r="AD26" s="41"/>
    </row>
    <row r="27" spans="1:30" ht="15.75" thickBot="1" x14ac:dyDescent="0.3">
      <c r="B27" s="50" t="s">
        <v>1</v>
      </c>
      <c r="C27" s="136" t="s">
        <v>30</v>
      </c>
      <c r="D27" s="51" t="s">
        <v>2</v>
      </c>
      <c r="E27" s="52" t="s">
        <v>3</v>
      </c>
      <c r="F27" s="52" t="s">
        <v>4</v>
      </c>
      <c r="G27" s="52" t="s">
        <v>5</v>
      </c>
      <c r="H27" s="52" t="s">
        <v>6</v>
      </c>
      <c r="I27" s="52" t="s">
        <v>7</v>
      </c>
      <c r="J27" s="52" t="s">
        <v>8</v>
      </c>
      <c r="K27" s="52" t="s">
        <v>9</v>
      </c>
      <c r="L27" s="52" t="s">
        <v>10</v>
      </c>
      <c r="M27" s="51" t="s">
        <v>11</v>
      </c>
      <c r="N27" s="52" t="s">
        <v>12</v>
      </c>
      <c r="O27" s="53" t="s">
        <v>13</v>
      </c>
      <c r="P27" s="54" t="s">
        <v>16</v>
      </c>
      <c r="R27" s="55" t="s">
        <v>81</v>
      </c>
      <c r="S27" s="56" t="s">
        <v>82</v>
      </c>
      <c r="T27" s="56" t="s">
        <v>83</v>
      </c>
      <c r="U27" s="56" t="s">
        <v>84</v>
      </c>
      <c r="V27" s="57" t="s">
        <v>16</v>
      </c>
      <c r="X27" s="43" t="s">
        <v>1</v>
      </c>
      <c r="Y27" s="8" t="s">
        <v>30</v>
      </c>
      <c r="Z27" s="8" t="s">
        <v>86</v>
      </c>
      <c r="AA27" s="8" t="s">
        <v>87</v>
      </c>
      <c r="AB27" s="8" t="s">
        <v>88</v>
      </c>
      <c r="AC27" s="142" t="s">
        <v>114</v>
      </c>
      <c r="AD27" s="44" t="s">
        <v>90</v>
      </c>
    </row>
    <row r="28" spans="1:30" x14ac:dyDescent="0.25">
      <c r="B28" s="7"/>
      <c r="D28" s="3"/>
      <c r="E28" s="3"/>
      <c r="F28" s="3"/>
      <c r="G28" s="3"/>
      <c r="H28" s="3"/>
      <c r="I28" s="3"/>
      <c r="J28" s="3"/>
      <c r="K28" s="3"/>
      <c r="L28" s="3"/>
      <c r="M28" s="47"/>
      <c r="N28" s="3"/>
      <c r="O28" s="3"/>
      <c r="P28" s="70"/>
      <c r="R28" s="62"/>
      <c r="S28" s="63"/>
      <c r="T28" s="63"/>
      <c r="U28" s="63"/>
      <c r="V28" s="64"/>
      <c r="X28" s="47"/>
      <c r="Y28" s="29"/>
      <c r="Z28" s="32"/>
      <c r="AA28" s="32"/>
      <c r="AB28" s="48"/>
      <c r="AC28" s="32"/>
      <c r="AD28" s="49"/>
    </row>
    <row r="29" spans="1:30" x14ac:dyDescent="0.25">
      <c r="B29" s="19"/>
      <c r="C29" s="12" t="s">
        <v>102</v>
      </c>
      <c r="D29" s="143">
        <v>12750000</v>
      </c>
      <c r="E29" s="30">
        <v>6900000</v>
      </c>
      <c r="F29" s="30">
        <v>7150000</v>
      </c>
      <c r="G29" s="30">
        <v>7344000</v>
      </c>
      <c r="H29" s="30">
        <v>10500000</v>
      </c>
      <c r="I29" s="30">
        <v>11900000</v>
      </c>
      <c r="J29" s="30">
        <v>5250000</v>
      </c>
      <c r="K29" s="30">
        <v>4150000</v>
      </c>
      <c r="L29" s="71">
        <v>8000000</v>
      </c>
      <c r="M29" s="72">
        <v>4900000</v>
      </c>
      <c r="N29" s="30">
        <v>9300000</v>
      </c>
      <c r="O29" s="143">
        <v>12500000</v>
      </c>
      <c r="P29" s="144">
        <f>SUM(D29:O29)</f>
        <v>100644000</v>
      </c>
      <c r="R29" s="69">
        <f>SUM(D29:F29)</f>
        <v>26800000</v>
      </c>
      <c r="S29" s="32">
        <f>SUM(G29:I29)</f>
        <v>29744000</v>
      </c>
      <c r="T29" s="32">
        <f>SUM(J29:L29)</f>
        <v>17400000</v>
      </c>
      <c r="U29" s="32">
        <f>SUM(M29:O29)</f>
        <v>26700000</v>
      </c>
      <c r="V29" s="70">
        <f t="shared" ref="V29" si="0">SUM(R29:U29)</f>
        <v>100644000</v>
      </c>
      <c r="X29" s="47" t="s">
        <v>23</v>
      </c>
      <c r="Y29" s="29" t="s">
        <v>102</v>
      </c>
      <c r="Z29" s="32">
        <f>R29</f>
        <v>26800000</v>
      </c>
      <c r="AA29" s="145">
        <v>10650000</v>
      </c>
      <c r="AB29" s="48">
        <f>AA29/Z29</f>
        <v>0.39738805970149255</v>
      </c>
      <c r="AC29" s="146" t="s">
        <v>113</v>
      </c>
      <c r="AD29" s="49" t="s">
        <v>113</v>
      </c>
    </row>
    <row r="30" spans="1:30" ht="15.75" thickBot="1" x14ac:dyDescent="0.3">
      <c r="B30" s="73"/>
      <c r="C30" s="3"/>
      <c r="D30" s="3"/>
      <c r="E30" s="3"/>
      <c r="F30" s="3"/>
      <c r="G30" s="3"/>
      <c r="H30" s="3"/>
      <c r="I30" s="3"/>
      <c r="J30" s="3"/>
      <c r="K30" s="3"/>
      <c r="L30" s="3"/>
      <c r="M30" s="47"/>
      <c r="N30" s="3"/>
      <c r="O30" s="3"/>
      <c r="P30" s="24"/>
      <c r="R30" s="13"/>
      <c r="S30" s="14"/>
      <c r="T30" s="14"/>
      <c r="U30" s="14"/>
      <c r="V30" s="15"/>
      <c r="X30" s="96"/>
      <c r="Y30" s="36"/>
      <c r="Z30" s="36"/>
      <c r="AA30" s="36"/>
      <c r="AB30" s="36"/>
      <c r="AC30" s="147"/>
      <c r="AD30" s="148"/>
    </row>
    <row r="31" spans="1:30" x14ac:dyDescent="0.25">
      <c r="B31" s="77"/>
      <c r="C31" s="233" t="s">
        <v>29</v>
      </c>
      <c r="D31" s="233"/>
      <c r="E31" s="136"/>
      <c r="F31" s="149">
        <f>P29/12</f>
        <v>8387000</v>
      </c>
      <c r="M31" s="7"/>
      <c r="P31" s="9"/>
      <c r="X31" s="39" t="s">
        <v>91</v>
      </c>
      <c r="Y31" s="40"/>
      <c r="Z31" s="40"/>
      <c r="AA31" s="40"/>
      <c r="AB31" s="40"/>
      <c r="AC31" s="150"/>
      <c r="AD31" s="151"/>
    </row>
    <row r="32" spans="1:30" ht="15.75" thickBot="1" x14ac:dyDescent="0.3">
      <c r="B32" s="82"/>
      <c r="C32" s="14"/>
      <c r="D32" s="14"/>
      <c r="E32" s="14"/>
      <c r="F32" s="14"/>
      <c r="G32" s="14"/>
      <c r="H32" s="14"/>
      <c r="I32" s="14"/>
      <c r="J32" s="14"/>
      <c r="K32" s="14"/>
      <c r="L32" s="14"/>
      <c r="M32" s="13"/>
      <c r="N32" s="14"/>
      <c r="O32" s="14"/>
      <c r="P32" s="15"/>
      <c r="X32" s="43" t="s">
        <v>1</v>
      </c>
      <c r="Y32" s="8" t="s">
        <v>30</v>
      </c>
      <c r="Z32" s="8" t="s">
        <v>92</v>
      </c>
      <c r="AA32" s="8" t="s">
        <v>87</v>
      </c>
      <c r="AB32" s="8" t="s">
        <v>88</v>
      </c>
      <c r="AC32" s="142" t="s">
        <v>89</v>
      </c>
      <c r="AD32" s="44" t="s">
        <v>90</v>
      </c>
    </row>
    <row r="33" spans="1:30" x14ac:dyDescent="0.25">
      <c r="A33" s="83"/>
      <c r="X33" s="47"/>
      <c r="Y33" s="29"/>
      <c r="Z33" s="32"/>
      <c r="AA33" s="32"/>
      <c r="AB33" s="48"/>
      <c r="AC33" s="146"/>
      <c r="AD33" s="49"/>
    </row>
    <row r="34" spans="1:30" ht="15.75" thickBot="1" x14ac:dyDescent="0.3">
      <c r="X34" s="47" t="s">
        <v>23</v>
      </c>
      <c r="Y34" s="29" t="s">
        <v>102</v>
      </c>
      <c r="Z34" s="32">
        <f>S29</f>
        <v>29744000</v>
      </c>
      <c r="AA34" s="145">
        <v>10279000</v>
      </c>
      <c r="AB34" s="48">
        <f>AA34/Z34</f>
        <v>0.34558230231307152</v>
      </c>
      <c r="AC34" s="146" t="s">
        <v>113</v>
      </c>
      <c r="AD34" s="49" t="s">
        <v>113</v>
      </c>
    </row>
    <row r="35" spans="1:30" ht="15.75" thickBot="1" x14ac:dyDescent="0.3">
      <c r="A35" s="104"/>
      <c r="B35" s="104"/>
      <c r="C35" s="104"/>
      <c r="D35" s="104"/>
      <c r="E35" s="104"/>
      <c r="F35" s="104"/>
      <c r="G35" s="104"/>
      <c r="X35" s="39" t="s">
        <v>93</v>
      </c>
      <c r="Y35" s="40"/>
      <c r="Z35" s="40"/>
      <c r="AA35" s="40"/>
      <c r="AB35" s="40"/>
      <c r="AC35" s="150"/>
      <c r="AD35" s="151"/>
    </row>
    <row r="36" spans="1:30" x14ac:dyDescent="0.25">
      <c r="A36" s="104"/>
      <c r="B36" s="105" t="s">
        <v>117</v>
      </c>
      <c r="C36" s="106"/>
      <c r="D36" s="107"/>
      <c r="E36" s="107"/>
      <c r="F36" s="108"/>
      <c r="G36" s="104"/>
      <c r="X36" s="43" t="s">
        <v>1</v>
      </c>
      <c r="Y36" s="8" t="s">
        <v>30</v>
      </c>
      <c r="Z36" s="8" t="s">
        <v>94</v>
      </c>
      <c r="AA36" s="8" t="s">
        <v>87</v>
      </c>
      <c r="AB36" s="8" t="s">
        <v>88</v>
      </c>
      <c r="AC36" s="142" t="s">
        <v>89</v>
      </c>
      <c r="AD36" s="44" t="s">
        <v>90</v>
      </c>
    </row>
    <row r="37" spans="1:30" x14ac:dyDescent="0.25">
      <c r="A37" s="104"/>
      <c r="B37" s="234" t="s">
        <v>106</v>
      </c>
      <c r="C37" s="235"/>
      <c r="D37" s="235"/>
      <c r="E37" s="235"/>
      <c r="F37" s="91"/>
      <c r="G37" s="104"/>
      <c r="X37" s="47"/>
      <c r="Y37" s="29"/>
      <c r="Z37" s="32"/>
      <c r="AA37" s="32"/>
      <c r="AB37" s="48"/>
      <c r="AC37" s="146"/>
      <c r="AD37" s="49"/>
    </row>
    <row r="38" spans="1:30" x14ac:dyDescent="0.25">
      <c r="A38" s="104"/>
      <c r="B38" s="152"/>
      <c r="C38" s="104"/>
      <c r="D38" s="104"/>
      <c r="E38" s="104"/>
      <c r="F38" s="91"/>
      <c r="G38" s="104"/>
      <c r="X38" s="47" t="s">
        <v>23</v>
      </c>
      <c r="Y38" s="29" t="s">
        <v>102</v>
      </c>
      <c r="Z38" s="32">
        <f>T29</f>
        <v>17400000</v>
      </c>
      <c r="AA38" s="145">
        <v>8313000</v>
      </c>
      <c r="AB38" s="48">
        <f>AA38/Z38</f>
        <v>0.47775862068965519</v>
      </c>
      <c r="AC38" s="146" t="s">
        <v>113</v>
      </c>
      <c r="AD38" s="49" t="s">
        <v>113</v>
      </c>
    </row>
    <row r="39" spans="1:30" ht="15.75" thickBot="1" x14ac:dyDescent="0.3">
      <c r="A39" s="104"/>
      <c r="B39" s="153" t="s">
        <v>31</v>
      </c>
      <c r="C39" s="154" t="s">
        <v>34</v>
      </c>
      <c r="D39" s="154" t="s">
        <v>35</v>
      </c>
      <c r="E39" s="104"/>
      <c r="F39" s="91"/>
      <c r="G39" s="104"/>
      <c r="X39" s="96"/>
      <c r="Y39" s="36"/>
      <c r="Z39" s="75"/>
      <c r="AA39" s="147"/>
      <c r="AB39" s="155"/>
      <c r="AC39" s="147"/>
      <c r="AD39" s="148"/>
    </row>
    <row r="40" spans="1:30" x14ac:dyDescent="0.25">
      <c r="A40" s="104"/>
      <c r="B40" s="156" t="s">
        <v>32</v>
      </c>
      <c r="C40" s="157">
        <f>P29</f>
        <v>100644000</v>
      </c>
      <c r="D40" s="157">
        <f>C40/12</f>
        <v>8387000</v>
      </c>
      <c r="E40" s="104"/>
      <c r="F40" s="91"/>
      <c r="G40" s="104"/>
      <c r="X40" s="43" t="s">
        <v>95</v>
      </c>
      <c r="Y40" s="3"/>
      <c r="Z40" s="3"/>
      <c r="AA40" s="3"/>
      <c r="AB40" s="3"/>
      <c r="AC40" s="100"/>
      <c r="AD40" s="49"/>
    </row>
    <row r="41" spans="1:30" x14ac:dyDescent="0.25">
      <c r="A41" s="104"/>
      <c r="B41" s="156" t="s">
        <v>33</v>
      </c>
      <c r="C41" s="158">
        <v>50100</v>
      </c>
      <c r="D41" s="158">
        <f>C41/12</f>
        <v>4175</v>
      </c>
      <c r="E41" s="104"/>
      <c r="F41" s="91"/>
      <c r="G41" s="104"/>
      <c r="X41" s="43" t="s">
        <v>1</v>
      </c>
      <c r="Y41" s="136" t="s">
        <v>30</v>
      </c>
      <c r="Z41" s="136" t="s">
        <v>96</v>
      </c>
      <c r="AA41" s="136" t="s">
        <v>87</v>
      </c>
      <c r="AB41" s="136" t="s">
        <v>88</v>
      </c>
      <c r="AC41" s="154" t="s">
        <v>89</v>
      </c>
      <c r="AD41" s="44" t="s">
        <v>90</v>
      </c>
    </row>
    <row r="42" spans="1:30" x14ac:dyDescent="0.25">
      <c r="A42" s="104"/>
      <c r="B42" s="156" t="s">
        <v>72</v>
      </c>
      <c r="C42" s="157">
        <f>C40/C41</f>
        <v>2008.8622754491018</v>
      </c>
      <c r="D42" s="159"/>
      <c r="E42" s="109"/>
      <c r="F42" s="91"/>
      <c r="G42" s="104"/>
      <c r="X42" s="47"/>
      <c r="Y42" s="3"/>
      <c r="Z42" s="140"/>
      <c r="AA42" s="140"/>
      <c r="AB42" s="160"/>
      <c r="AC42" s="161"/>
      <c r="AD42" s="49"/>
    </row>
    <row r="43" spans="1:30" x14ac:dyDescent="0.25">
      <c r="A43" s="104"/>
      <c r="B43" s="162"/>
      <c r="C43" s="100"/>
      <c r="D43" s="25"/>
      <c r="E43" s="104"/>
      <c r="F43" s="91"/>
      <c r="G43" s="104"/>
      <c r="X43" s="47" t="s">
        <v>23</v>
      </c>
      <c r="Y43" s="3" t="s">
        <v>102</v>
      </c>
      <c r="Z43" s="140">
        <f>U29</f>
        <v>26700000</v>
      </c>
      <c r="AA43" s="163">
        <v>15388000</v>
      </c>
      <c r="AB43" s="160">
        <f>AA43/Z43</f>
        <v>0.57632958801498124</v>
      </c>
      <c r="AC43" s="161" t="s">
        <v>113</v>
      </c>
      <c r="AD43" s="49" t="s">
        <v>113</v>
      </c>
    </row>
    <row r="44" spans="1:30" ht="15.75" thickBot="1" x14ac:dyDescent="0.3">
      <c r="A44" s="104"/>
      <c r="B44" s="156" t="s">
        <v>60</v>
      </c>
      <c r="C44" s="158">
        <v>1300</v>
      </c>
      <c r="D44" s="164"/>
      <c r="E44" s="104"/>
      <c r="F44" s="91"/>
      <c r="G44" s="104"/>
      <c r="X44" s="96"/>
      <c r="Y44" s="36"/>
      <c r="Z44" s="36"/>
      <c r="AA44" s="36"/>
      <c r="AB44" s="36"/>
      <c r="AC44" s="75"/>
      <c r="AD44" s="76"/>
    </row>
    <row r="45" spans="1:30" ht="15.75" thickBot="1" x14ac:dyDescent="0.3">
      <c r="A45" s="104"/>
      <c r="B45" s="165"/>
      <c r="C45" s="103"/>
      <c r="D45" s="103"/>
      <c r="E45" s="103"/>
      <c r="F45" s="166"/>
      <c r="G45" s="104"/>
    </row>
    <row r="48" spans="1:30" ht="15.75" thickBot="1" x14ac:dyDescent="0.3">
      <c r="I48" s="23"/>
      <c r="J48" s="23"/>
      <c r="K48" s="23"/>
      <c r="L48" s="23"/>
    </row>
    <row r="49" spans="1:12" x14ac:dyDescent="0.25">
      <c r="B49" s="4"/>
      <c r="C49" s="16"/>
      <c r="D49" s="16"/>
      <c r="E49" s="16"/>
      <c r="F49" s="16"/>
      <c r="G49" s="16"/>
      <c r="H49" s="6"/>
      <c r="I49" s="109"/>
      <c r="J49" s="109"/>
      <c r="K49" s="109"/>
      <c r="L49" s="23"/>
    </row>
    <row r="50" spans="1:12" ht="30" customHeight="1" x14ac:dyDescent="0.3">
      <c r="B50" s="110" t="s">
        <v>107</v>
      </c>
      <c r="C50" s="29"/>
      <c r="D50" s="29"/>
      <c r="E50" s="29"/>
      <c r="F50" s="167"/>
      <c r="G50" s="167"/>
      <c r="H50" s="168"/>
      <c r="I50" s="169"/>
      <c r="J50" s="170"/>
      <c r="K50" s="109"/>
      <c r="L50" s="23"/>
    </row>
    <row r="51" spans="1:12" ht="45" x14ac:dyDescent="0.25">
      <c r="B51" s="125" t="s">
        <v>46</v>
      </c>
      <c r="C51" s="116" t="s">
        <v>47</v>
      </c>
      <c r="D51" s="116" t="s">
        <v>48</v>
      </c>
      <c r="E51" s="115" t="s">
        <v>67</v>
      </c>
      <c r="F51" s="115" t="s">
        <v>49</v>
      </c>
      <c r="G51" s="116" t="s">
        <v>54</v>
      </c>
      <c r="H51" s="9"/>
      <c r="I51" s="109"/>
      <c r="J51" s="109"/>
      <c r="K51" s="109"/>
      <c r="L51" s="23"/>
    </row>
    <row r="52" spans="1:12" x14ac:dyDescent="0.25">
      <c r="B52" s="126" t="s">
        <v>74</v>
      </c>
      <c r="C52" s="127">
        <v>43638</v>
      </c>
      <c r="D52" s="30">
        <f>Z29</f>
        <v>26800000</v>
      </c>
      <c r="E52" s="93">
        <f>D52-F52</f>
        <v>16150000</v>
      </c>
      <c r="F52" s="30">
        <f>AA29</f>
        <v>10650000</v>
      </c>
      <c r="G52" s="239" t="s">
        <v>116</v>
      </c>
      <c r="H52" s="9"/>
      <c r="I52" s="109"/>
      <c r="J52" s="109"/>
      <c r="K52" s="109"/>
      <c r="L52" s="23"/>
    </row>
    <row r="53" spans="1:12" x14ac:dyDescent="0.25">
      <c r="B53" s="128">
        <v>43623</v>
      </c>
      <c r="C53" s="127">
        <v>43730</v>
      </c>
      <c r="D53" s="30">
        <f>Z34</f>
        <v>29744000</v>
      </c>
      <c r="E53" s="93">
        <f t="shared" ref="E53:E55" si="1">D53-F53</f>
        <v>19465000</v>
      </c>
      <c r="F53" s="30">
        <f>AA34</f>
        <v>10279000</v>
      </c>
      <c r="G53" s="240"/>
      <c r="H53" s="9"/>
      <c r="I53" s="109"/>
      <c r="J53" s="109"/>
      <c r="K53" s="109"/>
      <c r="L53" s="23"/>
    </row>
    <row r="54" spans="1:12" x14ac:dyDescent="0.25">
      <c r="B54" s="126" t="s">
        <v>75</v>
      </c>
      <c r="C54" s="127">
        <v>43821</v>
      </c>
      <c r="D54" s="30">
        <f>Z38</f>
        <v>17400000</v>
      </c>
      <c r="E54" s="93">
        <f t="shared" si="1"/>
        <v>9087000</v>
      </c>
      <c r="F54" s="30">
        <f>AA38</f>
        <v>8313000</v>
      </c>
      <c r="G54" s="240"/>
      <c r="H54" s="9"/>
      <c r="I54" s="109"/>
      <c r="J54" s="109"/>
      <c r="K54" s="109"/>
      <c r="L54" s="23"/>
    </row>
    <row r="55" spans="1:12" x14ac:dyDescent="0.25">
      <c r="B55" s="126" t="s">
        <v>77</v>
      </c>
      <c r="C55" s="127">
        <v>43912</v>
      </c>
      <c r="D55" s="30">
        <f>Z43</f>
        <v>26700000</v>
      </c>
      <c r="E55" s="93">
        <f t="shared" si="1"/>
        <v>11312000</v>
      </c>
      <c r="F55" s="30">
        <f>AA43</f>
        <v>15388000</v>
      </c>
      <c r="G55" s="241"/>
      <c r="H55" s="9"/>
      <c r="I55" s="109"/>
      <c r="J55" s="109"/>
      <c r="K55" s="109"/>
      <c r="L55" s="23"/>
    </row>
    <row r="56" spans="1:12" x14ac:dyDescent="0.25">
      <c r="B56" s="123"/>
      <c r="C56" s="124"/>
      <c r="D56" s="32"/>
      <c r="E56" s="29"/>
      <c r="F56" s="29"/>
      <c r="G56" s="29"/>
      <c r="H56" s="24"/>
      <c r="I56" s="25"/>
      <c r="J56" s="109"/>
      <c r="K56" s="109"/>
      <c r="L56" s="23"/>
    </row>
    <row r="57" spans="1:12" ht="15.75" thickBot="1" x14ac:dyDescent="0.3">
      <c r="B57" s="96"/>
      <c r="C57" s="36"/>
      <c r="D57" s="36"/>
      <c r="E57" s="36"/>
      <c r="F57" s="36"/>
      <c r="G57" s="36"/>
      <c r="H57" s="37"/>
      <c r="I57" s="25"/>
      <c r="J57" s="109"/>
      <c r="K57" s="109"/>
      <c r="L57" s="23"/>
    </row>
    <row r="58" spans="1:12" x14ac:dyDescent="0.25">
      <c r="B58" s="3"/>
      <c r="C58" s="3"/>
      <c r="D58" s="3"/>
      <c r="E58" s="3"/>
      <c r="F58" s="3"/>
      <c r="G58" s="3"/>
      <c r="H58" s="3"/>
      <c r="I58" s="25"/>
      <c r="J58" s="109"/>
      <c r="K58" s="109"/>
      <c r="L58" s="23"/>
    </row>
    <row r="59" spans="1:12" x14ac:dyDescent="0.25">
      <c r="B59" s="3"/>
      <c r="C59" s="3"/>
      <c r="D59" s="3"/>
      <c r="E59" s="3"/>
      <c r="F59" s="3"/>
      <c r="G59" s="3"/>
      <c r="H59" s="3"/>
      <c r="I59" s="100"/>
      <c r="J59" s="104"/>
      <c r="K59" s="104"/>
    </row>
    <row r="60" spans="1:12" x14ac:dyDescent="0.25">
      <c r="B60" s="3"/>
      <c r="C60" s="3"/>
      <c r="D60" s="3"/>
      <c r="E60" s="3"/>
      <c r="F60" s="3"/>
      <c r="G60" s="3"/>
      <c r="H60" s="3"/>
      <c r="I60" s="3"/>
    </row>
    <row r="61" spans="1:12" ht="18.75" x14ac:dyDescent="0.3">
      <c r="A61" s="104"/>
      <c r="B61" s="181" t="s">
        <v>121</v>
      </c>
      <c r="C61" s="182"/>
      <c r="D61" s="3"/>
      <c r="E61" s="3"/>
      <c r="F61" s="3"/>
      <c r="G61" s="3"/>
      <c r="H61" s="3"/>
      <c r="I61" s="3"/>
    </row>
    <row r="62" spans="1:12" ht="30" x14ac:dyDescent="0.25">
      <c r="A62" s="104"/>
      <c r="B62" s="174" t="s">
        <v>122</v>
      </c>
      <c r="C62" s="175" t="s">
        <v>123</v>
      </c>
      <c r="D62" s="175" t="s">
        <v>124</v>
      </c>
      <c r="E62" s="175" t="s">
        <v>125</v>
      </c>
      <c r="F62" s="100"/>
      <c r="G62" s="100"/>
      <c r="H62" s="100"/>
      <c r="I62" s="3"/>
    </row>
    <row r="63" spans="1:12" x14ac:dyDescent="0.25">
      <c r="A63" s="104"/>
      <c r="B63" s="176">
        <v>43891</v>
      </c>
      <c r="C63" s="177">
        <v>12524784.120000014</v>
      </c>
      <c r="D63" s="177">
        <v>12301937.17</v>
      </c>
      <c r="E63" s="178">
        <f>(C63-D63)/D63</f>
        <v>1.8114785250526049E-2</v>
      </c>
      <c r="F63" s="100"/>
      <c r="G63" s="100"/>
      <c r="H63" s="100"/>
      <c r="I63" s="3"/>
    </row>
    <row r="64" spans="1:12" x14ac:dyDescent="0.25">
      <c r="A64" s="104"/>
      <c r="B64" s="176">
        <v>43922</v>
      </c>
      <c r="C64" s="177">
        <v>6350164.9500000421</v>
      </c>
      <c r="D64" s="177">
        <v>12765259.279999999</v>
      </c>
      <c r="E64" s="178">
        <f>(C64-D64)/D64</f>
        <v>-0.50254320647061368</v>
      </c>
      <c r="F64" s="100"/>
      <c r="G64" s="100"/>
      <c r="H64" s="100"/>
      <c r="I64" s="3"/>
    </row>
    <row r="65" spans="1:9" x14ac:dyDescent="0.25">
      <c r="A65" s="104"/>
      <c r="B65" s="176">
        <v>43952</v>
      </c>
      <c r="C65" s="177">
        <v>10698928.870000124</v>
      </c>
      <c r="D65" s="177">
        <v>6950583.8099999996</v>
      </c>
      <c r="E65" s="178">
        <f t="shared" ref="E65" si="2">(C65-D65)/D65</f>
        <v>0.53928492375090498</v>
      </c>
      <c r="F65" s="100"/>
      <c r="G65" s="100"/>
      <c r="H65" s="100"/>
      <c r="I65" s="3"/>
    </row>
    <row r="66" spans="1:9" x14ac:dyDescent="0.25">
      <c r="A66" s="104"/>
      <c r="B66" s="176">
        <v>43983</v>
      </c>
      <c r="C66" s="177">
        <v>10873199.820000017</v>
      </c>
      <c r="D66" s="177">
        <v>7187427.7400000002</v>
      </c>
      <c r="E66" s="178">
        <f>(C66-D66)/D66</f>
        <v>0.512808227550962</v>
      </c>
      <c r="F66" s="100"/>
      <c r="G66" s="100"/>
      <c r="H66" s="100"/>
      <c r="I66" s="3"/>
    </row>
    <row r="67" spans="1:9" x14ac:dyDescent="0.25">
      <c r="A67" s="104"/>
      <c r="B67" s="176">
        <v>44013</v>
      </c>
      <c r="C67" s="177">
        <v>6651208.1000000313</v>
      </c>
      <c r="D67" s="177">
        <v>7380180.5300000003</v>
      </c>
      <c r="E67" s="178">
        <f t="shared" ref="E67:E72" si="3">(C67-D67)/D67</f>
        <v>-9.8774335808824582E-2</v>
      </c>
      <c r="F67" s="100"/>
      <c r="G67" s="100"/>
      <c r="H67" s="100"/>
      <c r="I67" s="3"/>
    </row>
    <row r="68" spans="1:9" x14ac:dyDescent="0.25">
      <c r="A68" s="104"/>
      <c r="B68" s="176">
        <v>44044</v>
      </c>
      <c r="C68" s="177">
        <v>2520280.6600000141</v>
      </c>
      <c r="D68" s="177">
        <v>10527205.08</v>
      </c>
      <c r="E68" s="178">
        <f t="shared" si="3"/>
        <v>-0.76059356297825498</v>
      </c>
      <c r="F68" s="100"/>
      <c r="G68" s="100"/>
      <c r="H68" s="100"/>
      <c r="I68" s="3"/>
    </row>
    <row r="69" spans="1:9" x14ac:dyDescent="0.25">
      <c r="A69" s="104"/>
      <c r="B69" s="176">
        <v>44075</v>
      </c>
      <c r="C69" s="177">
        <v>15893441.420000043</v>
      </c>
      <c r="D69" s="177">
        <v>11951025.5</v>
      </c>
      <c r="E69" s="178">
        <f t="shared" si="3"/>
        <v>0.32988097297592101</v>
      </c>
      <c r="F69" s="100"/>
      <c r="G69" s="100"/>
      <c r="H69" s="100"/>
      <c r="I69" s="3"/>
    </row>
    <row r="70" spans="1:9" x14ac:dyDescent="0.25">
      <c r="A70" s="104"/>
      <c r="B70" s="176">
        <v>44105</v>
      </c>
      <c r="C70" s="177">
        <v>4411082.3400000446</v>
      </c>
      <c r="D70" s="177">
        <v>5301304.78</v>
      </c>
      <c r="E70" s="178">
        <f t="shared" si="3"/>
        <v>-0.16792515747414841</v>
      </c>
      <c r="F70" s="100"/>
      <c r="G70" s="100"/>
      <c r="H70" s="100"/>
      <c r="I70" s="3"/>
    </row>
    <row r="71" spans="1:9" x14ac:dyDescent="0.25">
      <c r="A71" s="104"/>
      <c r="B71" s="176">
        <v>44136</v>
      </c>
      <c r="C71" s="177">
        <v>4042827.4700000216</v>
      </c>
      <c r="D71" s="177">
        <v>4159762.76</v>
      </c>
      <c r="E71" s="178">
        <f t="shared" si="3"/>
        <v>-2.8111047852156394E-2</v>
      </c>
      <c r="F71" s="100"/>
      <c r="G71" s="100"/>
      <c r="H71" s="100"/>
      <c r="I71" s="3"/>
    </row>
    <row r="72" spans="1:9" x14ac:dyDescent="0.25">
      <c r="A72" s="104"/>
      <c r="B72" s="176">
        <v>44166</v>
      </c>
      <c r="C72" s="177">
        <v>14895722.26999997</v>
      </c>
      <c r="D72" s="177">
        <v>8098661.5199999996</v>
      </c>
      <c r="E72" s="178">
        <f t="shared" si="3"/>
        <v>0.83928198915516239</v>
      </c>
      <c r="F72" s="100"/>
      <c r="G72" s="100"/>
      <c r="H72" s="100"/>
      <c r="I72" s="3"/>
    </row>
    <row r="73" spans="1:9" x14ac:dyDescent="0.25">
      <c r="A73" s="104"/>
      <c r="B73" s="174" t="s">
        <v>126</v>
      </c>
      <c r="C73" s="179">
        <v>88861640.020000294</v>
      </c>
      <c r="D73" s="179">
        <f>SUM(D63:D72)</f>
        <v>86623348.170000002</v>
      </c>
      <c r="E73" s="180">
        <f>(C73-D73)/D73</f>
        <v>2.5839359679420391E-2</v>
      </c>
      <c r="F73" s="100"/>
      <c r="G73" s="100"/>
      <c r="H73" s="100"/>
      <c r="I73" s="3"/>
    </row>
    <row r="74" spans="1:9" x14ac:dyDescent="0.25">
      <c r="A74" s="104"/>
      <c r="B74" s="3"/>
      <c r="C74" s="3"/>
      <c r="D74" s="3"/>
      <c r="E74" s="3"/>
      <c r="F74" s="100"/>
      <c r="G74" s="100"/>
      <c r="H74" s="100"/>
      <c r="I74" s="3"/>
    </row>
    <row r="75" spans="1:9" x14ac:dyDescent="0.25">
      <c r="B75" s="3"/>
      <c r="C75" s="3"/>
      <c r="D75" s="3"/>
      <c r="E75" s="3"/>
      <c r="F75" s="100"/>
      <c r="G75" s="100"/>
      <c r="H75" s="100"/>
      <c r="I75" s="3"/>
    </row>
    <row r="76" spans="1:9" x14ac:dyDescent="0.25">
      <c r="B76" s="3"/>
      <c r="C76" s="3"/>
      <c r="D76" s="3"/>
      <c r="E76" s="3"/>
      <c r="F76" s="100"/>
      <c r="G76" s="100"/>
      <c r="H76" s="100"/>
      <c r="I76" s="3"/>
    </row>
    <row r="77" spans="1:9" x14ac:dyDescent="0.25">
      <c r="B77" s="3"/>
      <c r="C77" s="3"/>
      <c r="D77" s="3"/>
      <c r="E77" s="3"/>
      <c r="F77" s="3"/>
      <c r="G77" s="3"/>
      <c r="H77" s="3"/>
      <c r="I77" s="3"/>
    </row>
    <row r="78" spans="1:9" x14ac:dyDescent="0.25">
      <c r="B78" s="3"/>
      <c r="C78" s="3"/>
      <c r="D78" s="3"/>
      <c r="E78" s="3"/>
      <c r="F78" s="3"/>
      <c r="G78" s="3"/>
      <c r="H78" s="3"/>
      <c r="I78" s="3"/>
    </row>
    <row r="79" spans="1:9" x14ac:dyDescent="0.25">
      <c r="B79" s="3"/>
      <c r="C79" s="3"/>
      <c r="D79" s="3"/>
      <c r="E79" s="3"/>
      <c r="F79" s="3"/>
      <c r="G79" s="3"/>
      <c r="H79" s="3"/>
      <c r="I79" s="3"/>
    </row>
    <row r="80" spans="1:9" x14ac:dyDescent="0.25">
      <c r="B80" s="3"/>
      <c r="C80" s="3"/>
      <c r="D80" s="3"/>
      <c r="E80" s="3"/>
      <c r="F80" s="3"/>
      <c r="G80" s="3"/>
      <c r="H80" s="3"/>
      <c r="I80" s="3"/>
    </row>
    <row r="81" spans="2:9" x14ac:dyDescent="0.25">
      <c r="B81" s="3"/>
      <c r="C81" s="3"/>
      <c r="D81" s="3"/>
      <c r="E81" s="3"/>
      <c r="F81" s="3"/>
      <c r="G81" s="3"/>
      <c r="H81" s="3"/>
      <c r="I81" s="3"/>
    </row>
    <row r="82" spans="2:9" x14ac:dyDescent="0.25">
      <c r="B82" s="3"/>
      <c r="C82" s="3"/>
      <c r="D82" s="3"/>
      <c r="E82" s="3"/>
      <c r="F82" s="3"/>
      <c r="G82" s="3"/>
      <c r="H82" s="3"/>
      <c r="I82" s="3"/>
    </row>
    <row r="83" spans="2:9" x14ac:dyDescent="0.25">
      <c r="B83" s="3"/>
      <c r="C83" s="3"/>
      <c r="D83" s="3"/>
      <c r="E83" s="3"/>
      <c r="F83" s="3"/>
      <c r="G83" s="3"/>
      <c r="H83" s="3"/>
      <c r="I83" s="3"/>
    </row>
    <row r="84" spans="2:9" x14ac:dyDescent="0.25">
      <c r="B84" s="3"/>
      <c r="C84" s="3"/>
      <c r="D84" s="3"/>
      <c r="E84" s="3"/>
      <c r="F84" s="3"/>
      <c r="G84" s="3"/>
      <c r="H84" s="3"/>
      <c r="I84" s="3"/>
    </row>
    <row r="85" spans="2:9" x14ac:dyDescent="0.25">
      <c r="B85" s="3"/>
      <c r="C85" s="3"/>
      <c r="D85" s="3"/>
      <c r="E85" s="3"/>
      <c r="F85" s="3"/>
      <c r="G85" s="3"/>
      <c r="H85" s="3"/>
      <c r="I85" s="3"/>
    </row>
    <row r="86" spans="2:9" x14ac:dyDescent="0.25">
      <c r="B86" s="3"/>
      <c r="C86" s="3"/>
      <c r="D86" s="3"/>
      <c r="E86" s="3"/>
      <c r="F86" s="3"/>
      <c r="G86" s="3"/>
      <c r="H86" s="3"/>
      <c r="I86" s="3"/>
    </row>
    <row r="87" spans="2:9" x14ac:dyDescent="0.25">
      <c r="B87" s="3"/>
      <c r="C87" s="3"/>
      <c r="D87" s="3"/>
      <c r="E87" s="3"/>
      <c r="F87" s="3"/>
      <c r="G87" s="3"/>
      <c r="H87" s="3"/>
      <c r="I87" s="3"/>
    </row>
    <row r="88" spans="2:9" x14ac:dyDescent="0.25">
      <c r="B88" s="3"/>
      <c r="C88" s="3"/>
      <c r="D88" s="3"/>
      <c r="E88" s="3"/>
      <c r="F88" s="3"/>
      <c r="G88" s="3"/>
      <c r="H88" s="3"/>
      <c r="I88" s="3"/>
    </row>
    <row r="89" spans="2:9" x14ac:dyDescent="0.25">
      <c r="B89" s="3"/>
      <c r="C89" s="3"/>
      <c r="D89" s="3"/>
      <c r="E89" s="3"/>
      <c r="F89" s="3"/>
      <c r="G89" s="3"/>
      <c r="H89" s="3"/>
      <c r="I89" s="3"/>
    </row>
    <row r="90" spans="2:9" x14ac:dyDescent="0.25">
      <c r="B90" s="3"/>
      <c r="C90" s="3"/>
      <c r="D90" s="3"/>
      <c r="E90" s="3"/>
      <c r="F90" s="3"/>
      <c r="G90" s="3"/>
      <c r="H90" s="3"/>
      <c r="I90" s="3"/>
    </row>
    <row r="91" spans="2:9" x14ac:dyDescent="0.25">
      <c r="B91" s="3"/>
      <c r="C91" s="3"/>
      <c r="D91" s="3"/>
      <c r="E91" s="3"/>
      <c r="F91" s="3"/>
      <c r="G91" s="3"/>
      <c r="H91" s="3"/>
      <c r="I91" s="3"/>
    </row>
    <row r="92" spans="2:9" x14ac:dyDescent="0.25">
      <c r="B92" s="3"/>
      <c r="C92" s="3"/>
      <c r="D92" s="3"/>
      <c r="E92" s="3"/>
      <c r="F92" s="3"/>
      <c r="G92" s="3"/>
      <c r="H92" s="3"/>
      <c r="I92" s="3"/>
    </row>
    <row r="93" spans="2:9" x14ac:dyDescent="0.25">
      <c r="B93" s="3"/>
      <c r="C93" s="3"/>
      <c r="D93" s="3"/>
      <c r="E93" s="3"/>
      <c r="F93" s="3"/>
      <c r="G93" s="3"/>
      <c r="H93" s="3"/>
      <c r="I93" s="3"/>
    </row>
  </sheetData>
  <sheetProtection algorithmName="SHA-512" hashValue="mh3ClA5QZcZvWWaoz2Sgkeg4iroNRRk+N1l1cClsTL56hxrc10lN71kG//0ZVDt5l1unePOb8TT1cpvDHFvUzQ==" saltValue="bqn1V3+U7A4CAaGLa5lKSw==" spinCount="100000" sheet="1" objects="1" scenarios="1"/>
  <mergeCells count="9">
    <mergeCell ref="G52:G55"/>
    <mergeCell ref="X24:AD24"/>
    <mergeCell ref="X25:AD25"/>
    <mergeCell ref="C31:D31"/>
    <mergeCell ref="B37:E37"/>
    <mergeCell ref="B1:J1"/>
    <mergeCell ref="N20:O20"/>
    <mergeCell ref="D26:L26"/>
    <mergeCell ref="M26:O26"/>
  </mergeCells>
  <pageMargins left="0.7" right="0.7" top="0.75" bottom="0.75" header="0.3" footer="0.3"/>
  <pageSetup scale="2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16:25 20/07/2020</XMLData>
</file>

<file path=customXml/item3.xml><?xml version="1.0" encoding="utf-8"?>
<XMLData TextToDisplay="RightsWATCHMark">9|CITI-No PII-Confidential|{00000000-0000-0000-0000-000000000000}</XMLData>
</file>

<file path=customXml/itemProps1.xml><?xml version="1.0" encoding="utf-8"?>
<ds:datastoreItem xmlns:ds="http://schemas.openxmlformats.org/officeDocument/2006/customXml" ds:itemID="{CDE563F4-1F35-4ACB-AF10-75D19278730B}">
  <ds:schemaRefs/>
</ds:datastoreItem>
</file>

<file path=customXml/itemProps2.xml><?xml version="1.0" encoding="utf-8"?>
<ds:datastoreItem xmlns:ds="http://schemas.openxmlformats.org/officeDocument/2006/customXml" ds:itemID="{06F34F78-B952-4613-9576-53E1FD42F3E1}">
  <ds:schemaRefs/>
</ds:datastoreItem>
</file>

<file path=customXml/itemProps3.xml><?xml version="1.0" encoding="utf-8"?>
<ds:datastoreItem xmlns:ds="http://schemas.openxmlformats.org/officeDocument/2006/customXml" ds:itemID="{C0C9D2F5-7D27-4B49-8F5F-7B79AB3084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NYS Data</vt:lpstr>
      <vt:lpstr>Additional Expected DCAS Spend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Ahlborn, Tyler</dc:creator>
  <cp:lastModifiedBy>Ahlborn, Tyler</cp:lastModifiedBy>
  <cp:lastPrinted>2021-02-18T15:54:14Z</cp:lastPrinted>
  <dcterms:created xsi:type="dcterms:W3CDTF">2020-06-30T17:33:56Z</dcterms:created>
  <dcterms:modified xsi:type="dcterms:W3CDTF">2021-08-04T14:10:32Z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9|CITI-No PII-Confidential|{00000000-0000-0000-0000-000000000000}</vt:lpwstr>
  </property>
</Properties>
</file>