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V:\Finance\Purchasing\MiniBids\IT Umbrella RFQ's\2309 Finance and Accountability Metrics Dashboard\Published\"/>
    </mc:Choice>
  </mc:AlternateContent>
  <xr:revisionPtr revIDLastSave="0" documentId="8_{7818C43C-3D2D-4BFD-9989-8D3948EEE743}" xr6:coauthVersionLast="41" xr6:coauthVersionMax="41" xr10:uidLastSave="{00000000-0000-0000-0000-000000000000}"/>
  <bookViews>
    <workbookView xWindow="-120" yWindow="-120" windowWidth="24240" windowHeight="13290" tabRatio="732" xr2:uid="{00000000-000D-0000-FFFF-FFFF00000000}"/>
  </bookViews>
  <sheets>
    <sheet name="Cloud Financial Response" sheetId="13" r:id="rId1"/>
  </sheets>
  <definedNames>
    <definedName name="_xlnm.Print_Titles" localSheetId="0">'Cloud Financial Response'!$2:$10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7" i="13" l="1"/>
  <c r="K36" i="13"/>
  <c r="K41" i="13" l="1"/>
  <c r="H41" i="13"/>
  <c r="H40" i="13" l="1"/>
  <c r="H61" i="13" l="1"/>
  <c r="K61" i="13"/>
  <c r="L61" i="13" s="1"/>
  <c r="H62" i="13"/>
  <c r="K62" i="13"/>
  <c r="L62" i="13"/>
  <c r="H63" i="13"/>
  <c r="K63" i="13"/>
  <c r="L63" i="13" s="1"/>
  <c r="H64" i="13"/>
  <c r="K64" i="13"/>
  <c r="L64" i="13" s="1"/>
  <c r="L65" i="13" l="1"/>
  <c r="H48" i="13"/>
  <c r="K48" i="13"/>
  <c r="H49" i="13"/>
  <c r="K49" i="13"/>
  <c r="H50" i="13"/>
  <c r="K50" i="13"/>
  <c r="H51" i="13"/>
  <c r="K51" i="13"/>
  <c r="H52" i="13"/>
  <c r="K52" i="13"/>
  <c r="H53" i="13"/>
  <c r="K53" i="13"/>
  <c r="H24" i="13" l="1"/>
  <c r="K24" i="13" s="1"/>
  <c r="L24" i="13" s="1"/>
  <c r="H25" i="13"/>
  <c r="K25" i="13" s="1"/>
  <c r="L25" i="13" s="1"/>
  <c r="H38" i="13"/>
  <c r="K38" i="13" s="1"/>
  <c r="H39" i="13"/>
  <c r="K39" i="13" s="1"/>
  <c r="K40" i="13"/>
  <c r="H42" i="13"/>
  <c r="K42" i="13" s="1"/>
  <c r="H43" i="13"/>
  <c r="K43" i="13" s="1"/>
  <c r="H44" i="13"/>
  <c r="K44" i="13" s="1"/>
  <c r="H45" i="13"/>
  <c r="K45" i="13" s="1"/>
  <c r="H46" i="13"/>
  <c r="K46" i="13" s="1"/>
  <c r="H47" i="13"/>
  <c r="K47" i="13" s="1"/>
  <c r="L26" i="13"/>
  <c r="H36" i="13" l="1"/>
  <c r="H60" i="13"/>
  <c r="K60" i="13" s="1"/>
  <c r="K66" i="13" s="1"/>
  <c r="L53" i="13"/>
  <c r="L51" i="13"/>
  <c r="L50" i="13"/>
  <c r="L49" i="13"/>
  <c r="L48" i="13"/>
  <c r="L47" i="13"/>
  <c r="L46" i="13"/>
  <c r="L45" i="13"/>
  <c r="L44" i="13"/>
  <c r="L43" i="13"/>
  <c r="L42" i="13"/>
  <c r="K54" i="13" l="1"/>
  <c r="K7" i="13" s="1"/>
  <c r="L60" i="13"/>
  <c r="L66" i="13" s="1"/>
  <c r="L7" i="13"/>
  <c r="H23" i="13"/>
  <c r="K23" i="13" s="1"/>
  <c r="K27" i="13" s="1"/>
  <c r="G7" i="13" s="1"/>
  <c r="L23" i="13" l="1"/>
  <c r="L27" i="13" s="1"/>
  <c r="I7" i="13" s="1"/>
  <c r="K68" i="13" l="1"/>
  <c r="K4" i="13" s="1"/>
</calcChain>
</file>

<file path=xl/sharedStrings.xml><?xml version="1.0" encoding="utf-8"?>
<sst xmlns="http://schemas.openxmlformats.org/spreadsheetml/2006/main" count="113" uniqueCount="75">
  <si>
    <t>Qty</t>
  </si>
  <si>
    <t>Extended RFQ Price</t>
  </si>
  <si>
    <t>Contract Number</t>
  </si>
  <si>
    <t>Manufacturer Part Number (SKU)</t>
  </si>
  <si>
    <t>Product Description</t>
  </si>
  <si>
    <t>Net NYS Contract Price</t>
  </si>
  <si>
    <t>Authorized User Name</t>
  </si>
  <si>
    <t>RFQ Number</t>
  </si>
  <si>
    <t>Date Completed</t>
  </si>
  <si>
    <t>RFQ  
Item Number</t>
  </si>
  <si>
    <t>RFQ Product
Price</t>
  </si>
  <si>
    <t>Manufacturer / Reseller Name</t>
  </si>
  <si>
    <t>Instructions for When SKU's Have Been Identified by Authorized User</t>
  </si>
  <si>
    <t>Instructions for When Authorized User Requires Vendor to Provide Suggested SKU's</t>
  </si>
  <si>
    <t xml:space="preserve"> </t>
  </si>
  <si>
    <t>Deliverable Number</t>
  </si>
  <si>
    <t>Deliverable Name</t>
  </si>
  <si>
    <t>Unanticipated Enhancements to Services (Not to Exceed 20%)</t>
  </si>
  <si>
    <t>Deliverable Information</t>
  </si>
  <si>
    <t>Lot Number</t>
  </si>
  <si>
    <t>Please See Request for Quotes for all Authorized User requirements.</t>
  </si>
  <si>
    <t>Implementation Items</t>
  </si>
  <si>
    <t>Recurring Items</t>
  </si>
  <si>
    <t>Data Transfer Items</t>
  </si>
  <si>
    <t>Recurring Cost Total</t>
  </si>
  <si>
    <r>
      <t>Implementation Base Total  (</t>
    </r>
    <r>
      <rPr>
        <b/>
        <i/>
        <sz val="10"/>
        <rFont val="Arial"/>
        <family val="2"/>
      </rPr>
      <t>without</t>
    </r>
    <r>
      <rPr>
        <b/>
        <sz val="10"/>
        <rFont val="Arial"/>
        <family val="2"/>
      </rPr>
      <t xml:space="preserve"> Unanticipated Enhancements)</t>
    </r>
  </si>
  <si>
    <r>
      <t>Implementation Total  (</t>
    </r>
    <r>
      <rPr>
        <b/>
        <i/>
        <sz val="10"/>
        <rFont val="Arial"/>
        <family val="2"/>
      </rPr>
      <t>with</t>
    </r>
    <r>
      <rPr>
        <b/>
        <sz val="10"/>
        <rFont val="Arial"/>
        <family val="2"/>
      </rPr>
      <t xml:space="preserve"> Unanticipated Enhancements)</t>
    </r>
  </si>
  <si>
    <t xml:space="preserve">Data Transfer Specifications:
</t>
  </si>
  <si>
    <t>Data Transfer Cost Total</t>
  </si>
  <si>
    <t xml:space="preserve">Total Deliverable Implementation Cost  </t>
  </si>
  <si>
    <t xml:space="preserve">Total Deliverable Recurring Cost  </t>
  </si>
  <si>
    <t xml:space="preserve">Total Deliverable Data Transfer Cost  </t>
  </si>
  <si>
    <t>Additional Product Discount (Dollars)</t>
  </si>
  <si>
    <t>Additional Product Discount (Percentage)</t>
  </si>
  <si>
    <t xml:space="preserve">Unanticipated Enhancements to Services is only applicable to items in Lot 4 - Implementation Services and is calculated based on the percentage the Authorized User chooses in cell E7 (not to exceed 20%). </t>
  </si>
  <si>
    <t>Anticipated Deliverable Travel Costs (Lot 4 - Implementation Services only)</t>
  </si>
  <si>
    <r>
      <t xml:space="preserve">Authorized User </t>
    </r>
    <r>
      <rPr>
        <sz val="10"/>
        <rFont val="Arial"/>
        <family val="2"/>
      </rPr>
      <t xml:space="preserve">will complete RFQ Number, Authorized User Name, Unanticipated Enhancements to Services Percent, Deliverable Number, Deliverable Name, Lot Number, Product Description(s), Manufacturer Part Number(s) (SKU), Net NYS Contract Price(s) and Qty, and Data Transfer Specifications in each of the three sections: Implementation Items, Recurring Items, and Data Transfer Items. The totals of each of these three sections will calculate into the Total Deliverable Cost.  Please note, any anticipated deliverable travel costs are only applicable to items in Lot 4 - Implementation Services. 
</t>
    </r>
    <r>
      <rPr>
        <b/>
        <sz val="10"/>
        <rFont val="Arial"/>
        <family val="2"/>
      </rPr>
      <t>Manufacturer / Reseller</t>
    </r>
    <r>
      <rPr>
        <sz val="10"/>
        <rFont val="Arial"/>
        <family val="2"/>
      </rPr>
      <t xml:space="preserve"> will complete Deliverable Narrative, Additional Product Discount (Percentage), and optional Additional Product Discount (Dollars).
</t>
    </r>
  </si>
  <si>
    <t xml:space="preserve">Total Deliverable Cost </t>
  </si>
  <si>
    <t>Grand Total 
(Total of all Deliverables)</t>
  </si>
  <si>
    <r>
      <t xml:space="preserve">Lot this RFQ Applies to:  
</t>
    </r>
    <r>
      <rPr>
        <sz val="10"/>
        <rFont val="Arial"/>
        <family val="2"/>
      </rPr>
      <t>If the RFQ includes Lot 4 – Implementation, Contractor must prior to submitting a response to the RFQ either hold an award for Lot 4- Implementation, or be able to provide the services under the other Lots included in the RFQ.</t>
    </r>
    <r>
      <rPr>
        <b/>
        <sz val="10"/>
        <rFont val="Arial"/>
        <family val="2"/>
      </rPr>
      <t xml:space="preserve"> </t>
    </r>
  </si>
  <si>
    <r>
      <rPr>
        <b/>
        <sz val="10"/>
        <rFont val="Arial"/>
        <family val="2"/>
      </rPr>
      <t>Authorized Use</t>
    </r>
    <r>
      <rPr>
        <sz val="10"/>
        <rFont val="Arial"/>
        <family val="2"/>
      </rPr>
      <t xml:space="preserve">r will complete RFQ Number and Authorized User Name, Unanticipated Enhancements to Services Percent, and Data Transfer Specifications in each of the three sections: Implementation Items, Recurring Items, and Data Transfer Items. The totals of each of these three sections will calculate into the Total Deliverable Cost.  Please note, any anticipated deliverable travel costs are only applicable to items in Lot 4 - Implementation Services. </t>
    </r>
    <r>
      <rPr>
        <sz val="10"/>
        <color rgb="FFFF0000"/>
        <rFont val="Arial"/>
        <family val="2"/>
      </rPr>
      <t xml:space="preserve"> </t>
    </r>
    <r>
      <rPr>
        <sz val="10"/>
        <rFont val="Arial"/>
        <family val="2"/>
      </rPr>
      <t xml:space="preserve">
</t>
    </r>
    <r>
      <rPr>
        <b/>
        <sz val="10"/>
        <rFont val="Arial"/>
        <family val="2"/>
      </rPr>
      <t>Manufacturer / Reseller</t>
    </r>
    <r>
      <rPr>
        <sz val="10"/>
        <rFont val="Arial"/>
        <family val="2"/>
      </rPr>
      <t xml:space="preserve"> will complete Deliverable Number, Deliverable Name, Deliverable Narrative, Lot Number, Product Description, Manufacturer Part Number (SKU), Net NYS Contract Price, Additional Product Discount (Percentage), Qty and optional Additional Product Discount (Dollars) to meet a defined need as detailed in the Authorized User Request for Quote.
</t>
    </r>
    <r>
      <rPr>
        <sz val="10"/>
        <color rgb="FFFF0000"/>
        <rFont val="Arial"/>
        <family val="2"/>
      </rPr>
      <t>RESPONSES ARE BINDING AND NON-RETRACTABLE.</t>
    </r>
  </si>
  <si>
    <t>NYS Office of General Services</t>
  </si>
  <si>
    <t>PM68129</t>
  </si>
  <si>
    <t>SOC-SRV-00100</t>
  </si>
  <si>
    <t>SOC-SRV-00300</t>
  </si>
  <si>
    <t>SOC-SRV-00600</t>
  </si>
  <si>
    <t>SOC-OD-8</t>
  </si>
  <si>
    <t>SOC-DAT-125</t>
  </si>
  <si>
    <t>SOC-PR-8</t>
  </si>
  <si>
    <t>SOC-GOL-50</t>
  </si>
  <si>
    <t>SOC-ST-8</t>
  </si>
  <si>
    <t>SOC-STA-12</t>
  </si>
  <si>
    <t>SOC-OB-8</t>
  </si>
  <si>
    <t>SOC-OE-8</t>
  </si>
  <si>
    <t>SOC-PS-SUP-P</t>
  </si>
  <si>
    <t>SOC-PS-EDU-S</t>
  </si>
  <si>
    <t>Lot 4</t>
  </si>
  <si>
    <t>Socrata Data Analyst</t>
  </si>
  <si>
    <t>Program Manager</t>
  </si>
  <si>
    <t>Socrata Solution Architect</t>
  </si>
  <si>
    <t>Lot 3</t>
  </si>
  <si>
    <t>Publica Data Source - Public data source capacity. Required for Socrata Open Data and Socrata Open Performance. 125 datasets.</t>
  </si>
  <si>
    <t>Open Payroll - Payroll data visualization and exploration application optimized for end-user consumption and internal user ease-of-use. Customer population over 9M.</t>
  </si>
  <si>
    <t>Perspectives - Create data-rich narrative reports with multimedia assets, live data visualization, and effortless publishing. Socrata Open Data required-customer population over 9M</t>
  </si>
  <si>
    <t>Perspectives: Creator Licenses - Socrata Perspectives creation license. Required for Socrata Perspectives. 12 license seats.</t>
  </si>
  <si>
    <t>Open Budget - Budget data visualization and exploration application optimized for end-user consumption and internal user ease-of-use. Customer Population over 9M.</t>
  </si>
  <si>
    <t>Open Expenditures - Spending data visualization and exploration application optimized for end-user consumption and internal user ease-of-use. Customer population over 9M.</t>
  </si>
  <si>
    <t>Support - Support Program Platinum.  Up to 150 hours of expert consultant coaching per year.</t>
  </si>
  <si>
    <t>Education - Education Program-Standard: Unlimited attendance and access to virtual instructor led interactive online learning sessions and OnDemand education content.</t>
  </si>
  <si>
    <t>N/A</t>
  </si>
  <si>
    <t>Attachment 3 - Request for Quote - Financial Response - Cloud Solution</t>
  </si>
  <si>
    <r>
      <t xml:space="preserve">Publica - Data Publishing contextualization and API Platform; population over 9M. </t>
    </r>
    <r>
      <rPr>
        <b/>
        <sz val="10"/>
        <rFont val="Arial"/>
        <family val="2"/>
      </rPr>
      <t xml:space="preserve"> INTERNAL</t>
    </r>
  </si>
  <si>
    <r>
      <t xml:space="preserve">Publica - Data Publishing contextualization and API Platform; population over 9M.  </t>
    </r>
    <r>
      <rPr>
        <b/>
        <sz val="10"/>
        <rFont val="Arial"/>
        <family val="2"/>
      </rPr>
      <t>EXTERNAL (OPTIONAL)</t>
    </r>
  </si>
  <si>
    <r>
      <t xml:space="preserve">Public Goals - Public goal page capacity. Required for Socrata Open Performance. 50 goals. </t>
    </r>
    <r>
      <rPr>
        <b/>
        <sz val="10"/>
        <rFont val="Arial"/>
        <family val="2"/>
      </rPr>
      <t xml:space="preserve"> INTERNAL</t>
    </r>
  </si>
  <si>
    <r>
      <t xml:space="preserve">Public Goals - Public goal page capacity. Required for Socrata Open Performance. 50 goals. </t>
    </r>
    <r>
      <rPr>
        <b/>
        <sz val="10"/>
        <rFont val="Arial"/>
        <family val="2"/>
      </rPr>
      <t>EXTERNAL (OPTIONAL)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</si>
</sst>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11"/>
      <name val="Arial"/>
      <family val="2"/>
    </font>
    <font>
      <b/>
      <sz val="10"/>
      <color theme="0"/>
      <name val="Arial"/>
      <family val="2"/>
    </font>
    <font>
      <b/>
      <sz val="14"/>
      <name val="Arial"/>
      <family val="2"/>
    </font>
    <font>
      <sz val="14"/>
      <name val="Arial"/>
      <family val="2"/>
    </font>
    <font>
      <b/>
      <sz val="10"/>
      <name val="Arial"/>
      <family val="2"/>
    </font>
    <font>
      <b/>
      <sz val="12"/>
      <color theme="0"/>
      <name val="Arial"/>
      <family val="2"/>
    </font>
    <font>
      <b/>
      <sz val="11"/>
      <name val="Arial"/>
      <family val="2"/>
    </font>
    <font>
      <b/>
      <sz val="16"/>
      <color theme="0"/>
      <name val="Arial"/>
      <family val="2"/>
    </font>
    <font>
      <b/>
      <sz val="24"/>
      <color theme="1" tint="0.249977111117893"/>
      <name val="Arial"/>
      <family val="2"/>
    </font>
    <font>
      <b/>
      <sz val="10"/>
      <color theme="1" tint="0.499984740745262"/>
      <name val="Arial"/>
      <family val="2"/>
    </font>
    <font>
      <b/>
      <i/>
      <sz val="10"/>
      <name val="Arial"/>
      <family val="2"/>
    </font>
    <font>
      <sz val="10"/>
      <color rgb="FFFF0000"/>
      <name val="Arial"/>
      <family val="2"/>
    </font>
    <font>
      <b/>
      <sz val="24"/>
      <color theme="0"/>
      <name val="Arial"/>
      <family val="2"/>
    </font>
  </fonts>
  <fills count="9">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CCFF"/>
        <bgColor indexed="64"/>
      </patternFill>
    </fill>
    <fill>
      <patternFill patternType="solid">
        <fgColor theme="6" tint="0.59999389629810485"/>
        <bgColor indexed="64"/>
      </patternFill>
    </fill>
    <fill>
      <patternFill patternType="solid">
        <fgColor rgb="FFC4E5BB"/>
        <bgColor indexed="64"/>
      </patternFill>
    </fill>
    <fill>
      <patternFill patternType="solid">
        <fgColor theme="2" tint="-9.9978637043366805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0" fontId="3" fillId="0" borderId="0"/>
    <xf numFmtId="0" fontId="1" fillId="0" borderId="0"/>
    <xf numFmtId="9" fontId="1" fillId="0" borderId="0" applyFont="0" applyFill="0" applyBorder="0" applyAlignment="0" applyProtection="0"/>
  </cellStyleXfs>
  <cellXfs count="164">
    <xf numFmtId="0" fontId="0" fillId="0" borderId="0" xfId="0"/>
    <xf numFmtId="0" fontId="7" fillId="0" borderId="0" xfId="0" applyFont="1" applyBorder="1" applyAlignment="1" applyProtection="1">
      <alignment vertical="center"/>
    </xf>
    <xf numFmtId="0" fontId="2" fillId="0" borderId="0" xfId="0" applyFont="1" applyBorder="1" applyAlignment="1" applyProtection="1">
      <alignment vertical="center"/>
    </xf>
    <xf numFmtId="0" fontId="8" fillId="0" borderId="0" xfId="0" applyFont="1" applyBorder="1" applyAlignment="1" applyProtection="1">
      <alignment vertical="center"/>
    </xf>
    <xf numFmtId="0" fontId="6" fillId="0" borderId="0" xfId="0" applyFont="1" applyBorder="1" applyAlignment="1" applyProtection="1">
      <alignment horizontal="center" vertical="center"/>
    </xf>
    <xf numFmtId="0" fontId="4" fillId="0" borderId="0" xfId="0" applyFont="1" applyBorder="1" applyProtection="1"/>
    <xf numFmtId="0" fontId="5" fillId="2" borderId="21" xfId="0" applyFont="1" applyFill="1" applyBorder="1" applyAlignment="1" applyProtection="1">
      <alignment horizontal="center" wrapText="1"/>
    </xf>
    <xf numFmtId="0" fontId="5" fillId="2" borderId="14" xfId="0" applyFont="1" applyFill="1" applyBorder="1" applyAlignment="1" applyProtection="1">
      <alignment horizontal="center" wrapText="1"/>
    </xf>
    <xf numFmtId="0" fontId="5" fillId="2" borderId="15" xfId="0" applyFont="1" applyFill="1" applyBorder="1" applyAlignment="1" applyProtection="1">
      <alignment horizontal="center" wrapText="1"/>
    </xf>
    <xf numFmtId="164" fontId="5" fillId="2" borderId="16" xfId="0" applyNumberFormat="1" applyFont="1" applyFill="1" applyBorder="1" applyAlignment="1" applyProtection="1">
      <alignment horizontal="center" wrapText="1"/>
    </xf>
    <xf numFmtId="2" fontId="5" fillId="2" borderId="14" xfId="0" applyNumberFormat="1" applyFont="1" applyFill="1" applyBorder="1" applyAlignment="1" applyProtection="1">
      <alignment horizontal="center" wrapText="1"/>
    </xf>
    <xf numFmtId="164" fontId="5" fillId="2" borderId="15" xfId="0" applyNumberFormat="1" applyFont="1" applyFill="1" applyBorder="1" applyAlignment="1" applyProtection="1">
      <alignment horizontal="center" wrapText="1"/>
    </xf>
    <xf numFmtId="0" fontId="4" fillId="0" borderId="0" xfId="0" applyFont="1" applyBorder="1" applyAlignment="1" applyProtection="1">
      <alignment wrapText="1"/>
    </xf>
    <xf numFmtId="0" fontId="2" fillId="6" borderId="5" xfId="0" applyFont="1" applyFill="1" applyBorder="1" applyAlignment="1" applyProtection="1">
      <alignment horizontal="center" vertical="center" wrapText="1"/>
    </xf>
    <xf numFmtId="0" fontId="4" fillId="0" borderId="0" xfId="0" applyFont="1" applyBorder="1" applyAlignment="1" applyProtection="1">
      <alignment vertical="center"/>
    </xf>
    <xf numFmtId="0" fontId="2" fillId="6" borderId="4" xfId="0" applyFont="1" applyFill="1" applyBorder="1" applyAlignment="1" applyProtection="1">
      <alignment horizontal="center" vertical="center" wrapText="1"/>
    </xf>
    <xf numFmtId="164" fontId="2" fillId="3" borderId="1" xfId="1" applyNumberFormat="1" applyFont="1" applyFill="1" applyBorder="1" applyAlignment="1" applyProtection="1">
      <alignment horizontal="right" vertical="center" wrapText="1"/>
    </xf>
    <xf numFmtId="164" fontId="4" fillId="0" borderId="0" xfId="0" applyNumberFormat="1" applyFont="1" applyBorder="1" applyAlignment="1" applyProtection="1">
      <alignment horizontal="right"/>
    </xf>
    <xf numFmtId="0" fontId="6" fillId="7" borderId="7" xfId="0" applyFont="1" applyFill="1" applyBorder="1" applyAlignment="1" applyProtection="1">
      <alignment horizontal="center" vertical="center"/>
      <protection locked="0"/>
    </xf>
    <xf numFmtId="0" fontId="2" fillId="4" borderId="3" xfId="0" applyNumberFormat="1" applyFont="1" applyFill="1" applyBorder="1" applyAlignment="1" applyProtection="1">
      <alignment horizontal="left" vertical="top" wrapText="1"/>
      <protection locked="0"/>
    </xf>
    <xf numFmtId="0" fontId="2" fillId="4" borderId="1" xfId="0" applyNumberFormat="1" applyFont="1" applyFill="1" applyBorder="1" applyAlignment="1" applyProtection="1">
      <alignment horizontal="left" vertical="top" wrapText="1"/>
      <protection locked="0"/>
    </xf>
    <xf numFmtId="2" fontId="2" fillId="4" borderId="1" xfId="0" applyNumberFormat="1" applyFont="1" applyFill="1" applyBorder="1" applyAlignment="1" applyProtection="1">
      <alignment horizontal="right" vertical="center" wrapText="1"/>
      <protection locked="0"/>
    </xf>
    <xf numFmtId="2" fontId="2" fillId="4" borderId="1" xfId="4" applyNumberFormat="1" applyFont="1" applyFill="1" applyBorder="1" applyAlignment="1" applyProtection="1">
      <alignment horizontal="right" vertical="center" wrapText="1"/>
      <protection locked="0"/>
    </xf>
    <xf numFmtId="164" fontId="2" fillId="5" borderId="1" xfId="4"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right" vertical="center"/>
    </xf>
    <xf numFmtId="0" fontId="8" fillId="0" borderId="6" xfId="0" applyFont="1" applyBorder="1" applyAlignment="1" applyProtection="1">
      <alignment horizontal="center" vertical="center"/>
    </xf>
    <xf numFmtId="0" fontId="6" fillId="4" borderId="7" xfId="0" applyFont="1" applyFill="1" applyBorder="1" applyAlignment="1" applyProtection="1">
      <alignment horizontal="center" vertical="center"/>
      <protection locked="0"/>
    </xf>
    <xf numFmtId="164" fontId="10" fillId="0" borderId="0" xfId="0" applyNumberFormat="1" applyFont="1" applyBorder="1" applyAlignment="1" applyProtection="1">
      <alignment horizontal="right" vertical="center"/>
    </xf>
    <xf numFmtId="0" fontId="2" fillId="4" borderId="28" xfId="0" applyFont="1" applyFill="1" applyBorder="1" applyAlignment="1" applyProtection="1">
      <alignment horizontal="center" vertical="top" wrapText="1"/>
      <protection locked="0"/>
    </xf>
    <xf numFmtId="0" fontId="2" fillId="4" borderId="25" xfId="0" applyFont="1" applyFill="1" applyBorder="1" applyAlignment="1" applyProtection="1">
      <alignment horizontal="center" vertical="top" wrapText="1"/>
      <protection locked="0"/>
    </xf>
    <xf numFmtId="164" fontId="2" fillId="4" borderId="1" xfId="0" applyNumberFormat="1" applyFont="1" applyFill="1" applyBorder="1" applyAlignment="1" applyProtection="1">
      <alignment horizontal="right" vertical="top" wrapText="1"/>
      <protection locked="0"/>
    </xf>
    <xf numFmtId="165" fontId="2" fillId="5" borderId="1" xfId="4" applyNumberFormat="1" applyFont="1" applyFill="1" applyBorder="1" applyAlignment="1" applyProtection="1">
      <alignment horizontal="center" vertical="top" wrapText="1"/>
      <protection locked="0"/>
    </xf>
    <xf numFmtId="164" fontId="2" fillId="3" borderId="1" xfId="0" applyNumberFormat="1" applyFont="1" applyFill="1" applyBorder="1" applyAlignment="1" applyProtection="1">
      <alignment vertical="center"/>
    </xf>
    <xf numFmtId="0" fontId="2" fillId="0" borderId="0" xfId="0"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wrapText="1"/>
      <protection locked="0"/>
    </xf>
    <xf numFmtId="164" fontId="2" fillId="0" borderId="0" xfId="0" applyNumberFormat="1" applyFont="1" applyFill="1" applyBorder="1" applyAlignment="1" applyProtection="1">
      <alignment horizontal="right" vertical="top" wrapText="1"/>
      <protection locked="0"/>
    </xf>
    <xf numFmtId="165" fontId="2" fillId="0" borderId="0" xfId="4" applyNumberFormat="1" applyFont="1" applyFill="1" applyBorder="1" applyAlignment="1" applyProtection="1">
      <alignment horizontal="center" vertical="top" wrapText="1"/>
      <protection locked="0"/>
    </xf>
    <xf numFmtId="164" fontId="2" fillId="0" borderId="0" xfId="1" applyNumberFormat="1" applyFont="1" applyFill="1" applyBorder="1" applyAlignment="1" applyProtection="1">
      <alignment horizontal="right" vertical="center" wrapText="1"/>
    </xf>
    <xf numFmtId="2" fontId="2" fillId="0" borderId="0" xfId="0" applyNumberFormat="1" applyFont="1" applyFill="1" applyBorder="1" applyAlignment="1" applyProtection="1">
      <alignment horizontal="right" vertical="center" wrapText="1"/>
      <protection locked="0"/>
    </xf>
    <xf numFmtId="164" fontId="2" fillId="0" borderId="0" xfId="4" applyNumberFormat="1" applyFont="1" applyFill="1" applyBorder="1" applyAlignment="1" applyProtection="1">
      <alignment horizontal="center" vertical="center" wrapText="1"/>
      <protection locked="0"/>
    </xf>
    <xf numFmtId="164" fontId="2"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top" wrapText="1"/>
    </xf>
    <xf numFmtId="0" fontId="11" fillId="0" borderId="31" xfId="0" applyFont="1" applyFill="1" applyBorder="1" applyAlignment="1" applyProtection="1">
      <alignment horizontal="center" vertical="top" wrapText="1"/>
    </xf>
    <xf numFmtId="0" fontId="5" fillId="2" borderId="36" xfId="0" applyFont="1" applyFill="1" applyBorder="1" applyAlignment="1" applyProtection="1">
      <alignment horizontal="center" wrapText="1"/>
    </xf>
    <xf numFmtId="0" fontId="5" fillId="2" borderId="33" xfId="0" applyFont="1" applyFill="1" applyBorder="1" applyAlignment="1" applyProtection="1">
      <alignment horizontal="center" wrapText="1"/>
    </xf>
    <xf numFmtId="0" fontId="5" fillId="2" borderId="37" xfId="0" applyFont="1" applyFill="1" applyBorder="1" applyAlignment="1" applyProtection="1">
      <alignment horizontal="center" wrapText="1"/>
    </xf>
    <xf numFmtId="164" fontId="5" fillId="2" borderId="38" xfId="0" applyNumberFormat="1" applyFont="1" applyFill="1" applyBorder="1" applyAlignment="1" applyProtection="1">
      <alignment horizontal="center" wrapText="1"/>
    </xf>
    <xf numFmtId="164" fontId="5" fillId="2" borderId="37" xfId="0" applyNumberFormat="1" applyFont="1" applyFill="1" applyBorder="1" applyAlignment="1" applyProtection="1">
      <alignment horizontal="center" wrapText="1"/>
    </xf>
    <xf numFmtId="164" fontId="5" fillId="2" borderId="38" xfId="1" applyNumberFormat="1" applyFont="1" applyFill="1" applyBorder="1" applyAlignment="1" applyProtection="1">
      <alignment horizontal="center" wrapText="1"/>
    </xf>
    <xf numFmtId="0" fontId="2"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right" vertical="center"/>
    </xf>
    <xf numFmtId="164" fontId="2" fillId="3" borderId="39" xfId="0" applyNumberFormat="1" applyFont="1" applyFill="1" applyBorder="1" applyAlignment="1" applyProtection="1">
      <alignment vertical="center"/>
    </xf>
    <xf numFmtId="164" fontId="2" fillId="5" borderId="5" xfId="4" applyNumberFormat="1" applyFont="1" applyFill="1" applyBorder="1" applyAlignment="1" applyProtection="1">
      <alignment horizontal="right" vertical="center" wrapText="1"/>
      <protection locked="0"/>
    </xf>
    <xf numFmtId="164" fontId="2" fillId="3" borderId="40" xfId="0" applyNumberFormat="1" applyFont="1" applyFill="1" applyBorder="1" applyAlignment="1" applyProtection="1">
      <alignment vertical="center"/>
    </xf>
    <xf numFmtId="164" fontId="5" fillId="2" borderId="32" xfId="0" applyNumberFormat="1" applyFont="1" applyFill="1" applyBorder="1" applyAlignment="1" applyProtection="1">
      <alignment horizontal="center" wrapText="1"/>
    </xf>
    <xf numFmtId="2" fontId="5" fillId="2" borderId="1" xfId="0" applyNumberFormat="1" applyFont="1" applyFill="1" applyBorder="1" applyAlignment="1" applyProtection="1">
      <alignment horizontal="center" wrapText="1"/>
    </xf>
    <xf numFmtId="164" fontId="2" fillId="3" borderId="6" xfId="0" applyNumberFormat="1" applyFont="1" applyFill="1" applyBorder="1" applyAlignment="1" applyProtection="1">
      <alignment vertical="center"/>
    </xf>
    <xf numFmtId="164" fontId="2" fillId="5" borderId="5" xfId="4" applyNumberFormat="1" applyFont="1" applyFill="1" applyBorder="1" applyAlignment="1" applyProtection="1">
      <alignment horizontal="center" vertical="center" wrapText="1"/>
      <protection locked="0"/>
    </xf>
    <xf numFmtId="164" fontId="2" fillId="3" borderId="41" xfId="0" applyNumberFormat="1" applyFont="1" applyFill="1" applyBorder="1" applyAlignment="1" applyProtection="1">
      <alignment vertical="center"/>
    </xf>
    <xf numFmtId="164" fontId="2" fillId="3" borderId="35" xfId="0" applyNumberFormat="1" applyFont="1" applyFill="1" applyBorder="1" applyAlignment="1" applyProtection="1">
      <alignment vertical="center"/>
    </xf>
    <xf numFmtId="164" fontId="2" fillId="3" borderId="42" xfId="0" applyNumberFormat="1" applyFont="1" applyFill="1" applyBorder="1" applyAlignment="1" applyProtection="1">
      <alignment vertical="center"/>
    </xf>
    <xf numFmtId="0" fontId="10" fillId="0" borderId="0" xfId="0" applyFont="1" applyBorder="1" applyAlignment="1" applyProtection="1">
      <alignment horizontal="right"/>
    </xf>
    <xf numFmtId="164" fontId="2" fillId="3" borderId="43" xfId="0" applyNumberFormat="1" applyFont="1" applyFill="1" applyBorder="1" applyAlignment="1" applyProtection="1">
      <alignment vertical="center"/>
    </xf>
    <xf numFmtId="164" fontId="5" fillId="2" borderId="32" xfId="1" applyNumberFormat="1" applyFont="1" applyFill="1" applyBorder="1" applyAlignment="1" applyProtection="1">
      <alignment horizontal="center" wrapText="1"/>
    </xf>
    <xf numFmtId="164" fontId="5" fillId="2" borderId="47" xfId="1" applyNumberFormat="1" applyFont="1" applyFill="1" applyBorder="1" applyAlignment="1" applyProtection="1">
      <alignment horizontal="center" wrapText="1"/>
    </xf>
    <xf numFmtId="164" fontId="5" fillId="2" borderId="46" xfId="1" applyNumberFormat="1" applyFont="1" applyFill="1" applyBorder="1" applyAlignment="1" applyProtection="1">
      <alignment horizontal="center" wrapText="1"/>
    </xf>
    <xf numFmtId="164" fontId="5" fillId="2" borderId="41" xfId="1" applyNumberFormat="1" applyFont="1" applyFill="1" applyBorder="1" applyAlignment="1" applyProtection="1">
      <alignment horizontal="center" wrapText="1"/>
    </xf>
    <xf numFmtId="164" fontId="10" fillId="0" borderId="0" xfId="0" applyNumberFormat="1" applyFont="1" applyBorder="1" applyAlignment="1" applyProtection="1">
      <alignment horizontal="left" vertical="center"/>
    </xf>
    <xf numFmtId="0" fontId="8" fillId="0" borderId="12"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xf>
    <xf numFmtId="164" fontId="6" fillId="0" borderId="7" xfId="0" applyNumberFormat="1" applyFont="1" applyFill="1" applyBorder="1" applyAlignment="1" applyProtection="1">
      <alignment horizontal="center" vertical="center"/>
    </xf>
    <xf numFmtId="0" fontId="2" fillId="4" borderId="28" xfId="0" applyFont="1" applyFill="1" applyBorder="1" applyAlignment="1" applyProtection="1">
      <alignment wrapText="1"/>
      <protection locked="0"/>
    </xf>
    <xf numFmtId="164" fontId="2" fillId="4" borderId="1" xfId="0" applyNumberFormat="1" applyFont="1" applyFill="1" applyBorder="1" applyAlignment="1" applyProtection="1">
      <alignment wrapText="1"/>
      <protection locked="0"/>
    </xf>
    <xf numFmtId="165" fontId="2" fillId="5" borderId="1" xfId="4" applyNumberFormat="1" applyFont="1" applyFill="1" applyBorder="1" applyAlignment="1" applyProtection="1">
      <alignment wrapText="1"/>
      <protection locked="0"/>
    </xf>
    <xf numFmtId="164" fontId="2" fillId="3" borderId="6" xfId="1" applyNumberFormat="1" applyFont="1" applyFill="1" applyBorder="1" applyAlignment="1" applyProtection="1">
      <alignment wrapText="1"/>
    </xf>
    <xf numFmtId="2" fontId="2" fillId="4" borderId="1" xfId="0" applyNumberFormat="1" applyFont="1" applyFill="1" applyBorder="1" applyAlignment="1" applyProtection="1">
      <alignment wrapText="1"/>
      <protection locked="0"/>
    </xf>
    <xf numFmtId="164" fontId="2" fillId="5" borderId="1" xfId="4" applyNumberFormat="1" applyFont="1" applyFill="1" applyBorder="1" applyAlignment="1" applyProtection="1">
      <alignment wrapText="1"/>
      <protection locked="0"/>
    </xf>
    <xf numFmtId="164" fontId="2" fillId="3" borderId="1" xfId="0" applyNumberFormat="1" applyFont="1" applyFill="1" applyBorder="1" applyAlignment="1" applyProtection="1"/>
    <xf numFmtId="0" fontId="2" fillId="4" borderId="25" xfId="0" applyFont="1" applyFill="1" applyBorder="1" applyAlignment="1" applyProtection="1">
      <alignment wrapText="1"/>
      <protection locked="0"/>
    </xf>
    <xf numFmtId="164" fontId="2" fillId="3" borderId="1" xfId="1" applyNumberFormat="1" applyFont="1" applyFill="1" applyBorder="1" applyAlignment="1" applyProtection="1">
      <alignment wrapText="1"/>
    </xf>
    <xf numFmtId="2" fontId="2" fillId="4" borderId="1" xfId="4" applyNumberFormat="1" applyFont="1" applyFill="1" applyBorder="1" applyAlignment="1" applyProtection="1">
      <alignment wrapText="1"/>
      <protection locked="0"/>
    </xf>
    <xf numFmtId="164" fontId="10" fillId="0" borderId="0" xfId="0" applyNumberFormat="1" applyFont="1" applyBorder="1" applyAlignment="1" applyProtection="1">
      <alignment horizontal="left" vertical="center"/>
    </xf>
    <xf numFmtId="0" fontId="2" fillId="6" borderId="49" xfId="0" applyFont="1" applyFill="1" applyBorder="1" applyAlignment="1" applyProtection="1">
      <alignment horizontal="center" vertical="center" wrapText="1"/>
    </xf>
    <xf numFmtId="0" fontId="2" fillId="4" borderId="8" xfId="0" applyFont="1" applyFill="1" applyBorder="1" applyAlignment="1" applyProtection="1">
      <alignment wrapText="1"/>
      <protection locked="0"/>
    </xf>
    <xf numFmtId="0" fontId="10" fillId="0" borderId="32"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23" xfId="0" applyFont="1" applyFill="1" applyBorder="1" applyAlignment="1" applyProtection="1">
      <alignment horizontal="center"/>
    </xf>
    <xf numFmtId="0" fontId="11" fillId="2" borderId="34" xfId="0" applyFont="1" applyFill="1" applyBorder="1" applyAlignment="1" applyProtection="1">
      <alignment horizontal="center" vertical="top" wrapText="1"/>
    </xf>
    <xf numFmtId="0" fontId="11" fillId="2" borderId="2" xfId="0" applyFont="1" applyFill="1" applyBorder="1" applyAlignment="1" applyProtection="1">
      <alignment horizontal="center" vertical="top" wrapText="1"/>
    </xf>
    <xf numFmtId="0" fontId="11" fillId="2" borderId="22" xfId="0" applyFont="1" applyFill="1" applyBorder="1" applyAlignment="1" applyProtection="1">
      <alignment horizontal="center" vertical="top" wrapText="1"/>
    </xf>
    <xf numFmtId="0" fontId="16" fillId="2" borderId="20" xfId="0" applyFont="1" applyFill="1" applyBorder="1" applyAlignment="1" applyProtection="1">
      <alignment horizontal="center" vertical="top" wrapText="1"/>
    </xf>
    <xf numFmtId="0" fontId="16" fillId="2" borderId="18" xfId="0" applyFont="1" applyFill="1" applyBorder="1" applyAlignment="1" applyProtection="1">
      <alignment horizontal="center" vertical="top" wrapText="1"/>
    </xf>
    <xf numFmtId="0" fontId="16" fillId="2" borderId="19" xfId="0" applyFont="1" applyFill="1" applyBorder="1" applyAlignment="1" applyProtection="1">
      <alignment horizontal="center" vertical="top" wrapText="1"/>
    </xf>
    <xf numFmtId="0" fontId="16" fillId="2" borderId="29" xfId="0" applyFont="1" applyFill="1" applyBorder="1" applyAlignment="1" applyProtection="1">
      <alignment horizontal="center" vertical="top" wrapText="1"/>
    </xf>
    <xf numFmtId="0" fontId="16" fillId="2" borderId="30" xfId="0" applyFont="1" applyFill="1" applyBorder="1" applyAlignment="1" applyProtection="1">
      <alignment horizontal="center" vertical="top" wrapText="1"/>
    </xf>
    <xf numFmtId="0" fontId="16" fillId="2" borderId="35" xfId="0" applyFont="1" applyFill="1" applyBorder="1" applyAlignment="1" applyProtection="1">
      <alignment horizontal="center" vertical="top" wrapText="1"/>
    </xf>
    <xf numFmtId="0" fontId="12" fillId="0" borderId="0" xfId="0" applyFont="1" applyBorder="1" applyAlignment="1" applyProtection="1">
      <alignment horizontal="left" vertical="top"/>
    </xf>
    <xf numFmtId="0" fontId="10" fillId="0" borderId="21" xfId="0" applyFont="1" applyBorder="1" applyAlignment="1" applyProtection="1">
      <alignment horizontal="center"/>
    </xf>
    <xf numFmtId="0" fontId="10" fillId="0" borderId="14" xfId="0" applyFont="1" applyBorder="1" applyAlignment="1" applyProtection="1">
      <alignment horizontal="center"/>
    </xf>
    <xf numFmtId="0" fontId="10" fillId="0" borderId="15" xfId="0" applyFont="1" applyBorder="1" applyAlignment="1" applyProtection="1">
      <alignment horizontal="center"/>
    </xf>
    <xf numFmtId="0" fontId="10" fillId="4" borderId="24" xfId="0" applyFont="1" applyFill="1" applyBorder="1" applyAlignment="1" applyProtection="1">
      <alignment horizontal="center" vertical="top" wrapText="1"/>
      <protection locked="0"/>
    </xf>
    <xf numFmtId="0" fontId="10" fillId="4" borderId="26" xfId="0" applyFont="1" applyFill="1" applyBorder="1" applyAlignment="1" applyProtection="1">
      <alignment horizontal="center" vertical="top" wrapText="1"/>
      <protection locked="0"/>
    </xf>
    <xf numFmtId="0" fontId="10" fillId="4" borderId="17" xfId="0" applyFont="1" applyFill="1" applyBorder="1" applyAlignment="1" applyProtection="1">
      <alignment horizontal="center" vertical="top" wrapText="1"/>
      <protection locked="0"/>
    </xf>
    <xf numFmtId="0" fontId="13" fillId="0" borderId="9" xfId="0" applyFont="1" applyBorder="1" applyAlignment="1" applyProtection="1">
      <alignment horizontal="left" vertical="top"/>
    </xf>
    <xf numFmtId="0" fontId="13" fillId="0" borderId="0" xfId="0" applyFont="1" applyBorder="1" applyAlignment="1" applyProtection="1">
      <alignment horizontal="left" vertical="top"/>
    </xf>
    <xf numFmtId="0" fontId="6" fillId="4" borderId="8"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8" fillId="0" borderId="12" xfId="0" applyFont="1" applyBorder="1" applyAlignment="1" applyProtection="1">
      <alignment horizontal="center" vertical="center"/>
    </xf>
    <xf numFmtId="0" fontId="8" fillId="0" borderId="13" xfId="0" applyFont="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164" fontId="6" fillId="0" borderId="8" xfId="0" applyNumberFormat="1" applyFont="1" applyFill="1" applyBorder="1" applyAlignment="1" applyProtection="1">
      <alignment horizontal="center" vertical="center"/>
    </xf>
    <xf numFmtId="164" fontId="6" fillId="0" borderId="9" xfId="0" applyNumberFormat="1" applyFont="1" applyFill="1" applyBorder="1" applyAlignment="1" applyProtection="1">
      <alignment horizontal="center" vertical="center"/>
    </xf>
    <xf numFmtId="0" fontId="8" fillId="0" borderId="12"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9" fontId="6" fillId="7" borderId="8" xfId="4" applyNumberFormat="1" applyFont="1" applyFill="1" applyBorder="1" applyAlignment="1" applyProtection="1">
      <alignment horizontal="center" vertical="center"/>
      <protection locked="0"/>
    </xf>
    <xf numFmtId="9" fontId="6" fillId="7" borderId="10" xfId="4" applyNumberFormat="1" applyFont="1" applyFill="1" applyBorder="1" applyAlignment="1" applyProtection="1">
      <alignment horizontal="center" vertical="center"/>
      <protection locked="0"/>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164" fontId="6" fillId="8" borderId="8" xfId="0" applyNumberFormat="1" applyFont="1" applyFill="1" applyBorder="1" applyAlignment="1" applyProtection="1">
      <alignment horizontal="center" vertical="center"/>
      <protection locked="0"/>
    </xf>
    <xf numFmtId="9" fontId="6" fillId="8" borderId="1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xf>
    <xf numFmtId="0" fontId="2" fillId="0" borderId="32"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9" fillId="2" borderId="32" xfId="0" applyFont="1" applyFill="1" applyBorder="1" applyAlignment="1" applyProtection="1">
      <alignment vertical="center"/>
    </xf>
    <xf numFmtId="0" fontId="9" fillId="2" borderId="0" xfId="0" applyFont="1" applyFill="1" applyBorder="1" applyAlignment="1" applyProtection="1">
      <alignment vertical="center"/>
    </xf>
    <xf numFmtId="0" fontId="8" fillId="0" borderId="32"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wrapText="1"/>
      <protection locked="0"/>
    </xf>
    <xf numFmtId="0" fontId="8" fillId="0" borderId="11" xfId="0" applyFont="1" applyBorder="1" applyAlignment="1" applyProtection="1">
      <alignment horizontal="center" vertical="center"/>
    </xf>
    <xf numFmtId="0" fontId="8" fillId="0" borderId="0" xfId="0" applyFont="1" applyFill="1" applyBorder="1" applyAlignment="1" applyProtection="1">
      <alignment horizontal="right" vertical="center" wrapText="1"/>
    </xf>
    <xf numFmtId="0" fontId="8" fillId="0" borderId="33" xfId="0" applyFont="1" applyFill="1" applyBorder="1" applyAlignment="1" applyProtection="1">
      <alignment horizontal="right" vertical="center" wrapText="1"/>
    </xf>
    <xf numFmtId="0" fontId="4" fillId="4" borderId="34" xfId="0"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0" fontId="4" fillId="4" borderId="44" xfId="0" applyFont="1" applyFill="1" applyBorder="1" applyAlignment="1" applyProtection="1">
      <alignment horizontal="left" vertical="top" wrapText="1"/>
      <protection locked="0"/>
    </xf>
    <xf numFmtId="0" fontId="10" fillId="4" borderId="27" xfId="0" applyFont="1" applyFill="1" applyBorder="1" applyAlignment="1" applyProtection="1">
      <alignment horizontal="center" vertical="top" wrapText="1"/>
      <protection locked="0"/>
    </xf>
    <xf numFmtId="0" fontId="10" fillId="4" borderId="30" xfId="0" applyFont="1" applyFill="1" applyBorder="1" applyAlignment="1" applyProtection="1">
      <alignment horizontal="center" vertical="top" wrapText="1"/>
      <protection locked="0"/>
    </xf>
    <xf numFmtId="0" fontId="10" fillId="4" borderId="35" xfId="0" applyFont="1" applyFill="1" applyBorder="1" applyAlignment="1" applyProtection="1">
      <alignment horizontal="center" vertical="top" wrapText="1"/>
      <protection locked="0"/>
    </xf>
    <xf numFmtId="164" fontId="10" fillId="0" borderId="0" xfId="0" applyNumberFormat="1" applyFont="1" applyBorder="1" applyAlignment="1" applyProtection="1">
      <alignment horizontal="left" vertical="center"/>
    </xf>
    <xf numFmtId="164" fontId="10" fillId="0" borderId="0" xfId="0" applyNumberFormat="1" applyFont="1" applyBorder="1" applyAlignment="1" applyProtection="1">
      <alignment horizontal="center" vertical="center" wrapText="1"/>
    </xf>
    <xf numFmtId="164" fontId="10" fillId="0" borderId="23" xfId="0" applyNumberFormat="1" applyFont="1" applyBorder="1" applyAlignment="1" applyProtection="1">
      <alignment horizontal="center" vertical="center" wrapText="1"/>
    </xf>
    <xf numFmtId="164" fontId="2" fillId="3" borderId="20" xfId="0" applyNumberFormat="1" applyFont="1" applyFill="1" applyBorder="1" applyAlignment="1" applyProtection="1">
      <alignment horizontal="center" vertical="center"/>
    </xf>
    <xf numFmtId="164" fontId="2" fillId="3" borderId="19" xfId="0" applyNumberFormat="1" applyFont="1" applyFill="1" applyBorder="1" applyAlignment="1" applyProtection="1">
      <alignment horizontal="center" vertical="center"/>
    </xf>
    <xf numFmtId="164" fontId="2" fillId="3" borderId="46" xfId="0" applyNumberFormat="1" applyFont="1" applyFill="1" applyBorder="1" applyAlignment="1" applyProtection="1">
      <alignment horizontal="center" vertical="center"/>
    </xf>
    <xf numFmtId="164" fontId="2" fillId="3" borderId="2" xfId="0" applyNumberFormat="1" applyFont="1" applyFill="1" applyBorder="1" applyAlignment="1" applyProtection="1">
      <alignment horizontal="center" vertical="center"/>
    </xf>
    <xf numFmtId="164" fontId="2" fillId="3" borderId="22" xfId="0" applyNumberFormat="1" applyFont="1" applyFill="1" applyBorder="1" applyAlignment="1" applyProtection="1">
      <alignment horizontal="center" vertical="center"/>
    </xf>
    <xf numFmtId="0" fontId="10" fillId="0" borderId="11" xfId="0" applyFont="1" applyBorder="1" applyAlignment="1" applyProtection="1">
      <alignment horizontal="right"/>
    </xf>
    <xf numFmtId="0" fontId="10" fillId="0" borderId="48" xfId="0" applyFont="1" applyBorder="1" applyAlignment="1" applyProtection="1">
      <alignment horizontal="right"/>
    </xf>
    <xf numFmtId="164" fontId="10" fillId="0" borderId="0" xfId="0" applyNumberFormat="1" applyFont="1" applyBorder="1" applyAlignment="1" applyProtection="1">
      <alignment horizontal="right" vertical="center"/>
    </xf>
    <xf numFmtId="164" fontId="10" fillId="0" borderId="23" xfId="0" applyNumberFormat="1" applyFont="1" applyBorder="1" applyAlignment="1" applyProtection="1">
      <alignment horizontal="right" vertical="center"/>
    </xf>
    <xf numFmtId="0" fontId="10" fillId="7" borderId="20" xfId="0" applyFont="1" applyFill="1" applyBorder="1" applyAlignment="1" applyProtection="1">
      <alignment horizontal="right"/>
    </xf>
    <xf numFmtId="0" fontId="10" fillId="7" borderId="18" xfId="0" applyFont="1" applyFill="1" applyBorder="1" applyAlignment="1" applyProtection="1">
      <alignment horizontal="right"/>
    </xf>
    <xf numFmtId="0" fontId="10" fillId="7" borderId="19" xfId="0" applyFont="1" applyFill="1" applyBorder="1" applyAlignment="1" applyProtection="1">
      <alignment horizontal="right"/>
    </xf>
    <xf numFmtId="0" fontId="8" fillId="6" borderId="45" xfId="0" applyFont="1" applyFill="1" applyBorder="1" applyAlignment="1" applyProtection="1">
      <alignment horizontal="center" vertical="center"/>
    </xf>
    <xf numFmtId="0" fontId="8" fillId="6" borderId="9" xfId="0" applyFont="1" applyFill="1" applyBorder="1" applyAlignment="1" applyProtection="1">
      <alignment horizontal="center" vertical="center"/>
    </xf>
    <xf numFmtId="0" fontId="8" fillId="6" borderId="10" xfId="0" applyFont="1" applyFill="1" applyBorder="1" applyAlignment="1" applyProtection="1">
      <alignment horizontal="center" vertical="center"/>
    </xf>
  </cellXfs>
  <cellStyles count="5">
    <cellStyle name="Normal" xfId="0" builtinId="0"/>
    <cellStyle name="Normal 10" xfId="2" xr:uid="{00000000-0005-0000-0000-000001000000}"/>
    <cellStyle name="Normal 12" xfId="3" xr:uid="{00000000-0005-0000-0000-000002000000}"/>
    <cellStyle name="Normal 2" xfId="1" xr:uid="{00000000-0005-0000-0000-000003000000}"/>
    <cellStyle name="Percent" xfId="4" builtinId="5"/>
  </cellStyles>
  <dxfs count="0"/>
  <tableStyles count="0" defaultTableStyle="TableStyleMedium2" defaultPivotStyle="PivotStyleLight16"/>
  <colors>
    <mruColors>
      <color rgb="FFFFFF99"/>
      <color rgb="FFFFFF66"/>
      <color rgb="FFFFFFCC"/>
      <color rgb="FFC4E5BB"/>
      <color rgb="FFFFCCFF"/>
      <color rgb="FFA4C163"/>
      <color rgb="FF57FFA3"/>
      <color rgb="FF00DE64"/>
      <color rgb="FFAB5CB8"/>
      <color rgb="FF771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95250</xdr:rowOff>
        </xdr:from>
        <xdr:to>
          <xdr:col>6</xdr:col>
          <xdr:colOff>9525</xdr:colOff>
          <xdr:row>10</xdr:row>
          <xdr:rowOff>352425</xdr:rowOff>
        </xdr:to>
        <xdr:sp macro="" textlink="">
          <xdr:nvSpPr>
            <xdr:cNvPr id="3073" name="CheckBox2" descr="Lot 1 Software"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1390650</xdr:colOff>
          <xdr:row>10</xdr:row>
          <xdr:rowOff>95250</xdr:rowOff>
        </xdr:from>
        <xdr:to>
          <xdr:col>3</xdr:col>
          <xdr:colOff>3190875</xdr:colOff>
          <xdr:row>10</xdr:row>
          <xdr:rowOff>361950</xdr:rowOff>
        </xdr:to>
        <xdr:sp macro="" textlink="">
          <xdr:nvSpPr>
            <xdr:cNvPr id="3074" name="CheckBox1" descr="Lot 1 Software"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704850</xdr:colOff>
          <xdr:row>10</xdr:row>
          <xdr:rowOff>95250</xdr:rowOff>
        </xdr:from>
        <xdr:to>
          <xdr:col>7</xdr:col>
          <xdr:colOff>1009650</xdr:colOff>
          <xdr:row>10</xdr:row>
          <xdr:rowOff>352425</xdr:rowOff>
        </xdr:to>
        <xdr:sp macro="" textlink="">
          <xdr:nvSpPr>
            <xdr:cNvPr id="3075" name="CheckBox3" descr="Lot 1 Software"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838200</xdr:colOff>
          <xdr:row>10</xdr:row>
          <xdr:rowOff>95250</xdr:rowOff>
        </xdr:from>
        <xdr:to>
          <xdr:col>10</xdr:col>
          <xdr:colOff>1085850</xdr:colOff>
          <xdr:row>10</xdr:row>
          <xdr:rowOff>352425</xdr:rowOff>
        </xdr:to>
        <xdr:sp macro="" textlink="">
          <xdr:nvSpPr>
            <xdr:cNvPr id="3076" name="CheckBox4" descr="Lot 1 Software"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L90"/>
  <sheetViews>
    <sheetView showGridLines="0" tabSelected="1" showRuler="0" view="pageLayout" topLeftCell="B79" zoomScaleNormal="90" workbookViewId="0">
      <selection activeCell="J39" sqref="J39"/>
    </sheetView>
  </sheetViews>
  <sheetFormatPr defaultColWidth="9.28515625" defaultRowHeight="14.25" x14ac:dyDescent="0.2"/>
  <cols>
    <col min="1" max="1" width="1.42578125" style="5" customWidth="1"/>
    <col min="2" max="2" width="11.5703125" style="5" customWidth="1"/>
    <col min="3" max="3" width="9.28515625" style="5" customWidth="1"/>
    <col min="4" max="4" width="49.5703125" style="12" customWidth="1"/>
    <col min="5" max="5" width="17.42578125" style="5" customWidth="1"/>
    <col min="6" max="6" width="16.5703125" style="17" customWidth="1"/>
    <col min="7" max="7" width="13.28515625" style="5" customWidth="1"/>
    <col min="8" max="8" width="15.5703125" style="17" customWidth="1"/>
    <col min="9" max="9" width="8.42578125" style="5" customWidth="1"/>
    <col min="10" max="10" width="12.28515625" style="5" customWidth="1"/>
    <col min="11" max="11" width="20" style="5" customWidth="1"/>
    <col min="12" max="12" width="23.7109375" style="5" customWidth="1"/>
    <col min="13" max="16384" width="9.28515625" style="5"/>
  </cols>
  <sheetData>
    <row r="1" spans="1:12" s="1" customFormat="1" ht="30" x14ac:dyDescent="0.25">
      <c r="B1" s="97" t="s">
        <v>70</v>
      </c>
      <c r="C1" s="97"/>
      <c r="D1" s="97"/>
      <c r="E1" s="97"/>
      <c r="F1" s="97"/>
      <c r="G1" s="97"/>
      <c r="H1" s="97"/>
      <c r="I1" s="97"/>
      <c r="J1" s="97"/>
      <c r="K1" s="97"/>
    </row>
    <row r="2" spans="1:12" s="2" customFormat="1" ht="12.75" x14ac:dyDescent="0.25">
      <c r="B2" s="104"/>
      <c r="C2" s="104"/>
      <c r="D2" s="104"/>
      <c r="E2" s="104"/>
      <c r="F2" s="104"/>
      <c r="G2" s="104"/>
      <c r="H2" s="104"/>
      <c r="I2" s="104"/>
      <c r="J2" s="104"/>
      <c r="K2" s="105"/>
    </row>
    <row r="3" spans="1:12" s="3" customFormat="1" ht="44.25" customHeight="1" x14ac:dyDescent="0.25">
      <c r="B3" s="109" t="s">
        <v>7</v>
      </c>
      <c r="C3" s="110"/>
      <c r="D3" s="25" t="s">
        <v>6</v>
      </c>
      <c r="E3" s="25" t="s">
        <v>2</v>
      </c>
      <c r="F3" s="109" t="s">
        <v>11</v>
      </c>
      <c r="G3" s="137"/>
      <c r="H3" s="110"/>
      <c r="I3" s="109" t="s">
        <v>8</v>
      </c>
      <c r="J3" s="137"/>
      <c r="K3" s="121" t="s">
        <v>38</v>
      </c>
      <c r="L3" s="122"/>
    </row>
    <row r="4" spans="1:12" s="1" customFormat="1" ht="18" x14ac:dyDescent="0.25">
      <c r="B4" s="111">
        <v>2309</v>
      </c>
      <c r="C4" s="112"/>
      <c r="D4" s="18" t="s">
        <v>41</v>
      </c>
      <c r="E4" s="26" t="s">
        <v>42</v>
      </c>
      <c r="F4" s="106"/>
      <c r="G4" s="107"/>
      <c r="H4" s="108"/>
      <c r="I4" s="106"/>
      <c r="J4" s="107"/>
      <c r="K4" s="123">
        <f>SUM(K68)</f>
        <v>1316245.3800000001</v>
      </c>
      <c r="L4" s="124"/>
    </row>
    <row r="5" spans="1:12" s="1" customFormat="1" ht="18" x14ac:dyDescent="0.25">
      <c r="B5" s="24"/>
      <c r="C5" s="24"/>
      <c r="D5" s="24"/>
      <c r="E5" s="24"/>
      <c r="F5" s="24"/>
      <c r="G5" s="24"/>
      <c r="H5" s="24"/>
      <c r="I5" s="24"/>
      <c r="J5" s="24"/>
      <c r="K5" s="125"/>
      <c r="L5" s="125"/>
    </row>
    <row r="6" spans="1:12" s="1" customFormat="1" ht="39" customHeight="1" x14ac:dyDescent="0.25">
      <c r="B6" s="51"/>
      <c r="C6" s="138" t="s">
        <v>34</v>
      </c>
      <c r="D6" s="139"/>
      <c r="E6" s="117" t="s">
        <v>17</v>
      </c>
      <c r="F6" s="118"/>
      <c r="G6" s="113" t="s">
        <v>25</v>
      </c>
      <c r="H6" s="114"/>
      <c r="I6" s="113" t="s">
        <v>26</v>
      </c>
      <c r="J6" s="114"/>
      <c r="K6" s="69" t="s">
        <v>24</v>
      </c>
      <c r="L6" s="70" t="s">
        <v>28</v>
      </c>
    </row>
    <row r="7" spans="1:12" s="1" customFormat="1" ht="24" customHeight="1" x14ac:dyDescent="0.25">
      <c r="B7" s="51"/>
      <c r="C7" s="138"/>
      <c r="D7" s="139"/>
      <c r="E7" s="119">
        <v>0.2</v>
      </c>
      <c r="F7" s="120"/>
      <c r="G7" s="115">
        <f>SUM(K27)</f>
        <v>115664.65</v>
      </c>
      <c r="H7" s="116"/>
      <c r="I7" s="115">
        <f>SUM(L27)</f>
        <v>138797.57999999999</v>
      </c>
      <c r="J7" s="116"/>
      <c r="K7" s="71">
        <f>SUM(K54)</f>
        <v>1177447.8</v>
      </c>
      <c r="L7" s="71">
        <f>SUM(K66)</f>
        <v>0</v>
      </c>
    </row>
    <row r="8" spans="1:12" s="1" customFormat="1" ht="18" x14ac:dyDescent="0.25">
      <c r="B8" s="51"/>
      <c r="C8" s="51"/>
      <c r="D8" s="51"/>
      <c r="E8" s="51"/>
      <c r="F8" s="51"/>
      <c r="G8" s="51"/>
      <c r="H8" s="51"/>
      <c r="I8" s="51"/>
      <c r="J8" s="51"/>
      <c r="K8" s="51"/>
      <c r="L8" s="51"/>
    </row>
    <row r="9" spans="1:12" s="1" customFormat="1" ht="18.399999999999999" customHeight="1" x14ac:dyDescent="0.25">
      <c r="B9" s="134" t="s">
        <v>20</v>
      </c>
      <c r="C9" s="134"/>
      <c r="D9" s="134"/>
      <c r="E9" s="134"/>
      <c r="F9" s="134"/>
      <c r="G9" s="134"/>
      <c r="H9" s="134"/>
      <c r="I9" s="134"/>
      <c r="J9" s="134"/>
      <c r="K9" s="134"/>
      <c r="L9" s="134"/>
    </row>
    <row r="10" spans="1:12" s="1" customFormat="1" ht="0.4" customHeight="1" x14ac:dyDescent="0.25">
      <c r="B10" s="135"/>
      <c r="C10" s="135"/>
      <c r="D10" s="135"/>
      <c r="E10" s="135"/>
      <c r="F10" s="135"/>
      <c r="G10" s="135"/>
      <c r="H10" s="135"/>
      <c r="I10" s="135"/>
      <c r="J10" s="135"/>
      <c r="K10" s="135"/>
      <c r="L10" s="135"/>
    </row>
    <row r="11" spans="1:12" s="1" customFormat="1" ht="49.5" customHeight="1" x14ac:dyDescent="0.25">
      <c r="A11" s="1" t="s">
        <v>14</v>
      </c>
      <c r="B11" s="136" t="s">
        <v>39</v>
      </c>
      <c r="C11" s="135"/>
      <c r="D11" s="135"/>
      <c r="E11" s="135"/>
      <c r="F11" s="135"/>
      <c r="G11" s="135"/>
      <c r="H11" s="135"/>
      <c r="I11" s="135"/>
      <c r="J11" s="135"/>
      <c r="K11" s="135"/>
      <c r="L11" s="135"/>
    </row>
    <row r="12" spans="1:12" s="1" customFormat="1" ht="18" x14ac:dyDescent="0.25">
      <c r="B12" s="132" t="s">
        <v>12</v>
      </c>
      <c r="C12" s="133"/>
      <c r="D12" s="133"/>
      <c r="E12" s="133"/>
      <c r="F12" s="133"/>
      <c r="G12" s="133"/>
      <c r="H12" s="133"/>
      <c r="I12" s="133"/>
      <c r="J12" s="133"/>
      <c r="K12" s="133"/>
      <c r="L12" s="133"/>
    </row>
    <row r="13" spans="1:12" s="1" customFormat="1" ht="62.25" customHeight="1" x14ac:dyDescent="0.25">
      <c r="B13" s="130" t="s">
        <v>36</v>
      </c>
      <c r="C13" s="131"/>
      <c r="D13" s="131"/>
      <c r="E13" s="131"/>
      <c r="F13" s="131"/>
      <c r="G13" s="131"/>
      <c r="H13" s="131"/>
      <c r="I13" s="131"/>
      <c r="J13" s="131"/>
      <c r="K13" s="131"/>
      <c r="L13" s="131"/>
    </row>
    <row r="14" spans="1:12" s="1" customFormat="1" ht="18" x14ac:dyDescent="0.25">
      <c r="B14" s="128" t="s">
        <v>13</v>
      </c>
      <c r="C14" s="129"/>
      <c r="D14" s="129"/>
      <c r="E14" s="129"/>
      <c r="F14" s="129"/>
      <c r="G14" s="129"/>
      <c r="H14" s="129"/>
      <c r="I14" s="129"/>
      <c r="J14" s="129"/>
      <c r="K14" s="129"/>
      <c r="L14" s="129"/>
    </row>
    <row r="15" spans="1:12" s="1" customFormat="1" ht="67.900000000000006" customHeight="1" x14ac:dyDescent="0.25">
      <c r="B15" s="126" t="s">
        <v>40</v>
      </c>
      <c r="C15" s="127"/>
      <c r="D15" s="127"/>
      <c r="E15" s="127"/>
      <c r="F15" s="127"/>
      <c r="G15" s="127"/>
      <c r="H15" s="127"/>
      <c r="I15" s="127"/>
      <c r="J15" s="127"/>
      <c r="K15" s="127"/>
      <c r="L15" s="127"/>
    </row>
    <row r="16" spans="1:12" s="1" customFormat="1" ht="10.5" customHeight="1" thickBot="1" x14ac:dyDescent="0.3">
      <c r="B16" s="4"/>
      <c r="C16" s="4"/>
      <c r="D16" s="4"/>
      <c r="E16" s="4"/>
      <c r="F16" s="4"/>
      <c r="G16" s="4"/>
      <c r="H16" s="4"/>
      <c r="I16" s="4"/>
      <c r="J16" s="4"/>
      <c r="K16" s="4"/>
    </row>
    <row r="17" spans="2:12" ht="21" customHeight="1" thickBot="1" x14ac:dyDescent="0.25">
      <c r="B17" s="88" t="s">
        <v>18</v>
      </c>
      <c r="C17" s="89"/>
      <c r="D17" s="89"/>
      <c r="E17" s="89"/>
      <c r="F17" s="89"/>
      <c r="G17" s="89"/>
      <c r="H17" s="89"/>
      <c r="I17" s="89"/>
      <c r="J17" s="89"/>
      <c r="K17" s="89"/>
      <c r="L17" s="90"/>
    </row>
    <row r="18" spans="2:12" ht="16.149999999999999" customHeight="1" x14ac:dyDescent="0.25">
      <c r="B18" s="98" t="s">
        <v>15</v>
      </c>
      <c r="C18" s="99"/>
      <c r="D18" s="100"/>
      <c r="E18" s="85" t="s">
        <v>16</v>
      </c>
      <c r="F18" s="86"/>
      <c r="G18" s="86"/>
      <c r="H18" s="86"/>
      <c r="I18" s="86"/>
      <c r="J18" s="86"/>
      <c r="K18" s="86"/>
      <c r="L18" s="87"/>
    </row>
    <row r="19" spans="2:12" ht="15.75" thickBot="1" x14ac:dyDescent="0.25">
      <c r="B19" s="101"/>
      <c r="C19" s="102"/>
      <c r="D19" s="103"/>
      <c r="E19" s="143"/>
      <c r="F19" s="144"/>
      <c r="G19" s="144"/>
      <c r="H19" s="144"/>
      <c r="I19" s="144"/>
      <c r="J19" s="144"/>
      <c r="K19" s="144"/>
      <c r="L19" s="145"/>
    </row>
    <row r="20" spans="2:12" ht="48" customHeight="1" x14ac:dyDescent="0.2">
      <c r="B20" s="140"/>
      <c r="C20" s="141"/>
      <c r="D20" s="141"/>
      <c r="E20" s="141"/>
      <c r="F20" s="141"/>
      <c r="G20" s="141"/>
      <c r="H20" s="141"/>
      <c r="I20" s="141"/>
      <c r="J20" s="141"/>
      <c r="K20" s="141"/>
      <c r="L20" s="142"/>
    </row>
    <row r="21" spans="2:12" ht="34.5" customHeight="1" thickBot="1" x14ac:dyDescent="0.25">
      <c r="B21" s="94" t="s">
        <v>21</v>
      </c>
      <c r="C21" s="95"/>
      <c r="D21" s="95"/>
      <c r="E21" s="95"/>
      <c r="F21" s="95"/>
      <c r="G21" s="95"/>
      <c r="H21" s="95"/>
      <c r="I21" s="95"/>
      <c r="J21" s="95"/>
      <c r="K21" s="95"/>
      <c r="L21" s="96"/>
    </row>
    <row r="22" spans="2:12" s="12" customFormat="1" ht="54.75" customHeight="1" thickBot="1" x14ac:dyDescent="0.25">
      <c r="B22" s="6" t="s">
        <v>9</v>
      </c>
      <c r="C22" s="7" t="s">
        <v>19</v>
      </c>
      <c r="D22" s="8" t="s">
        <v>4</v>
      </c>
      <c r="E22" s="8" t="s">
        <v>3</v>
      </c>
      <c r="F22" s="9" t="s">
        <v>5</v>
      </c>
      <c r="G22" s="10" t="s">
        <v>33</v>
      </c>
      <c r="H22" s="11" t="s">
        <v>10</v>
      </c>
      <c r="I22" s="8" t="s">
        <v>0</v>
      </c>
      <c r="J22" s="10" t="s">
        <v>32</v>
      </c>
      <c r="K22" s="66" t="s">
        <v>1</v>
      </c>
      <c r="L22" s="67" t="s">
        <v>17</v>
      </c>
    </row>
    <row r="23" spans="2:12" s="14" customFormat="1" x14ac:dyDescent="0.25">
      <c r="B23" s="13">
        <v>1</v>
      </c>
      <c r="C23" s="20" t="s">
        <v>56</v>
      </c>
      <c r="D23" s="19" t="s">
        <v>57</v>
      </c>
      <c r="E23" s="28" t="s">
        <v>43</v>
      </c>
      <c r="F23" s="30">
        <v>190.55</v>
      </c>
      <c r="G23" s="31"/>
      <c r="H23" s="16">
        <f t="shared" ref="H23:H25" si="0">IF(F23="", "", F23*(1-G23))</f>
        <v>190.55</v>
      </c>
      <c r="I23" s="21">
        <v>174</v>
      </c>
      <c r="J23" s="23"/>
      <c r="K23" s="32">
        <f>IF(I23="", "", (I23*H23)-J23)</f>
        <v>33155.700000000004</v>
      </c>
      <c r="L23" s="32">
        <f>IF(C23="Lot 4",((K23*$E$7)+K23),K23)</f>
        <v>39786.840000000004</v>
      </c>
    </row>
    <row r="24" spans="2:12" s="14" customFormat="1" x14ac:dyDescent="0.25">
      <c r="B24" s="15">
        <v>2</v>
      </c>
      <c r="C24" s="20" t="s">
        <v>56</v>
      </c>
      <c r="D24" s="20" t="s">
        <v>58</v>
      </c>
      <c r="E24" s="29" t="s">
        <v>44</v>
      </c>
      <c r="F24" s="30">
        <v>190.55</v>
      </c>
      <c r="G24" s="31"/>
      <c r="H24" s="16">
        <f t="shared" si="0"/>
        <v>190.55</v>
      </c>
      <c r="I24" s="21">
        <v>233</v>
      </c>
      <c r="J24" s="23"/>
      <c r="K24" s="32">
        <f t="shared" ref="K24:K25" si="1">IF(I24="", "", (I24*H24)-J24)</f>
        <v>44398.15</v>
      </c>
      <c r="L24" s="32">
        <f t="shared" ref="L24:L25" si="2">IF(C24="Lot 4",((K24*$E$7)+K24),K24)</f>
        <v>53277.78</v>
      </c>
    </row>
    <row r="25" spans="2:12" s="14" customFormat="1" ht="15" thickBot="1" x14ac:dyDescent="0.3">
      <c r="B25" s="15">
        <v>3</v>
      </c>
      <c r="C25" s="20" t="s">
        <v>56</v>
      </c>
      <c r="D25" s="20" t="s">
        <v>59</v>
      </c>
      <c r="E25" s="29" t="s">
        <v>45</v>
      </c>
      <c r="F25" s="30">
        <v>317.58999999999997</v>
      </c>
      <c r="G25" s="31"/>
      <c r="H25" s="16">
        <f t="shared" si="0"/>
        <v>317.58999999999997</v>
      </c>
      <c r="I25" s="21">
        <v>120</v>
      </c>
      <c r="J25" s="23"/>
      <c r="K25" s="32">
        <f t="shared" si="1"/>
        <v>38110.799999999996</v>
      </c>
      <c r="L25" s="32">
        <f t="shared" si="2"/>
        <v>45732.959999999992</v>
      </c>
    </row>
    <row r="26" spans="2:12" s="14" customFormat="1" ht="15" x14ac:dyDescent="0.25">
      <c r="B26" s="33"/>
      <c r="C26" s="34"/>
      <c r="D26" s="34"/>
      <c r="E26" s="147" t="s">
        <v>35</v>
      </c>
      <c r="F26" s="147"/>
      <c r="G26" s="147"/>
      <c r="H26" s="147"/>
      <c r="I26" s="147"/>
      <c r="J26" s="148"/>
      <c r="K26" s="53"/>
      <c r="L26" s="54">
        <f>K26</f>
        <v>0</v>
      </c>
    </row>
    <row r="27" spans="2:12" s="14" customFormat="1" ht="15.75" thickBot="1" x14ac:dyDescent="0.3">
      <c r="B27" s="33"/>
      <c r="C27" s="34"/>
      <c r="D27" s="34"/>
      <c r="E27" s="35"/>
      <c r="F27" s="36"/>
      <c r="G27" s="146" t="s">
        <v>29</v>
      </c>
      <c r="H27" s="146"/>
      <c r="I27" s="146"/>
      <c r="J27" s="146"/>
      <c r="K27" s="61">
        <f>SUM(K23:K25, K26)</f>
        <v>115664.65</v>
      </c>
      <c r="L27" s="63">
        <f>SUM(L23:L25, L26)</f>
        <v>138797.57999999999</v>
      </c>
    </row>
    <row r="28" spans="2:12" s="14" customFormat="1" ht="15" x14ac:dyDescent="0.25">
      <c r="B28" s="33"/>
      <c r="C28" s="34"/>
      <c r="D28" s="34"/>
      <c r="E28" s="35"/>
      <c r="F28" s="36"/>
      <c r="G28" s="68"/>
      <c r="H28" s="68"/>
      <c r="I28" s="68"/>
      <c r="J28" s="68"/>
      <c r="K28" s="41"/>
      <c r="L28" s="41"/>
    </row>
    <row r="29" spans="2:12" s="14" customFormat="1" ht="15" x14ac:dyDescent="0.25">
      <c r="B29" s="33"/>
      <c r="C29" s="34"/>
      <c r="D29" s="34"/>
      <c r="E29" s="35"/>
      <c r="F29" s="36"/>
      <c r="G29" s="68"/>
      <c r="H29" s="68"/>
      <c r="I29" s="68"/>
      <c r="J29" s="68"/>
      <c r="K29" s="41"/>
      <c r="L29" s="41"/>
    </row>
    <row r="30" spans="2:12" s="14" customFormat="1" ht="15" x14ac:dyDescent="0.25">
      <c r="B30" s="33"/>
      <c r="C30" s="34"/>
      <c r="D30" s="34"/>
      <c r="E30" s="35"/>
      <c r="F30" s="36"/>
      <c r="G30" s="68"/>
      <c r="H30" s="68"/>
      <c r="I30" s="68"/>
      <c r="J30" s="68"/>
      <c r="K30" s="41"/>
      <c r="L30" s="41"/>
    </row>
    <row r="31" spans="2:12" s="14" customFormat="1" ht="15" x14ac:dyDescent="0.25">
      <c r="B31" s="33"/>
      <c r="C31" s="34"/>
      <c r="D31" s="34"/>
      <c r="E31" s="35"/>
      <c r="F31" s="36"/>
      <c r="G31" s="82"/>
      <c r="H31" s="82"/>
      <c r="I31" s="82"/>
      <c r="J31" s="82"/>
      <c r="K31" s="41"/>
      <c r="L31" s="41"/>
    </row>
    <row r="32" spans="2:12" s="14" customFormat="1" ht="15" x14ac:dyDescent="0.25">
      <c r="B32" s="33"/>
      <c r="C32" s="34"/>
      <c r="D32" s="34"/>
      <c r="E32" s="35"/>
      <c r="F32" s="36"/>
      <c r="G32" s="68"/>
      <c r="H32" s="68"/>
      <c r="I32" s="68"/>
      <c r="J32" s="68"/>
      <c r="K32" s="41"/>
      <c r="L32" s="41"/>
    </row>
    <row r="33" spans="2:12" s="14" customFormat="1" ht="15.75" thickBot="1" x14ac:dyDescent="0.3">
      <c r="B33" s="33"/>
      <c r="C33" s="34"/>
      <c r="D33" s="34"/>
      <c r="E33" s="35"/>
      <c r="F33" s="36"/>
      <c r="G33" s="37"/>
      <c r="H33" s="27"/>
      <c r="I33" s="27"/>
      <c r="J33" s="27"/>
      <c r="K33" s="27"/>
      <c r="L33" s="41"/>
    </row>
    <row r="34" spans="2:12" s="14" customFormat="1" ht="30.75" thickBot="1" x14ac:dyDescent="0.3">
      <c r="B34" s="91" t="s">
        <v>22</v>
      </c>
      <c r="C34" s="92"/>
      <c r="D34" s="92"/>
      <c r="E34" s="92"/>
      <c r="F34" s="92"/>
      <c r="G34" s="92"/>
      <c r="H34" s="92"/>
      <c r="I34" s="92"/>
      <c r="J34" s="92"/>
      <c r="K34" s="93"/>
      <c r="L34" s="43"/>
    </row>
    <row r="35" spans="2:12" s="14" customFormat="1" ht="51.75" thickBot="1" x14ac:dyDescent="0.25">
      <c r="B35" s="44" t="s">
        <v>9</v>
      </c>
      <c r="C35" s="45" t="s">
        <v>19</v>
      </c>
      <c r="D35" s="46" t="s">
        <v>4</v>
      </c>
      <c r="E35" s="46" t="s">
        <v>3</v>
      </c>
      <c r="F35" s="47" t="s">
        <v>5</v>
      </c>
      <c r="G35" s="10" t="s">
        <v>33</v>
      </c>
      <c r="H35" s="48" t="s">
        <v>10</v>
      </c>
      <c r="I35" s="46" t="s">
        <v>0</v>
      </c>
      <c r="J35" s="10" t="s">
        <v>32</v>
      </c>
      <c r="K35" s="49" t="s">
        <v>1</v>
      </c>
      <c r="L35" s="43"/>
    </row>
    <row r="36" spans="2:12" s="14" customFormat="1" ht="26.25" thickBot="1" x14ac:dyDescent="0.25">
      <c r="B36" s="13">
        <v>1</v>
      </c>
      <c r="C36" s="20" t="s">
        <v>60</v>
      </c>
      <c r="D36" s="19" t="s">
        <v>71</v>
      </c>
      <c r="E36" s="72" t="s">
        <v>46</v>
      </c>
      <c r="F36" s="73">
        <v>14658</v>
      </c>
      <c r="G36" s="74"/>
      <c r="H36" s="75">
        <f t="shared" ref="H36:H53" si="3">IF(F36="", "", F36*(1-G36))</f>
        <v>14658</v>
      </c>
      <c r="I36" s="76">
        <v>12</v>
      </c>
      <c r="J36" s="77"/>
      <c r="K36" s="78">
        <f>IF(I36="", "", (I36*H36)-J36)</f>
        <v>175896</v>
      </c>
      <c r="L36" s="43"/>
    </row>
    <row r="37" spans="2:12" s="14" customFormat="1" ht="25.5" x14ac:dyDescent="0.2">
      <c r="B37" s="83">
        <v>2</v>
      </c>
      <c r="C37" s="20" t="s">
        <v>60</v>
      </c>
      <c r="D37" s="19" t="s">
        <v>72</v>
      </c>
      <c r="E37" s="84" t="s">
        <v>46</v>
      </c>
      <c r="F37" s="73">
        <v>14658</v>
      </c>
      <c r="G37" s="74"/>
      <c r="H37" s="75">
        <v>14658</v>
      </c>
      <c r="I37" s="76">
        <v>12</v>
      </c>
      <c r="J37" s="77"/>
      <c r="K37" s="78">
        <f>IF(I37="", "", (I37*H37)-J37)</f>
        <v>175896</v>
      </c>
      <c r="L37" s="43"/>
    </row>
    <row r="38" spans="2:12" s="14" customFormat="1" ht="38.25" x14ac:dyDescent="0.2">
      <c r="B38" s="15">
        <v>2</v>
      </c>
      <c r="C38" s="20" t="s">
        <v>60</v>
      </c>
      <c r="D38" s="20" t="s">
        <v>61</v>
      </c>
      <c r="E38" s="79" t="s">
        <v>47</v>
      </c>
      <c r="F38" s="73">
        <v>2208.4699999999998</v>
      </c>
      <c r="G38" s="74"/>
      <c r="H38" s="80">
        <f t="shared" si="3"/>
        <v>2208.4699999999998</v>
      </c>
      <c r="I38" s="76">
        <v>12</v>
      </c>
      <c r="J38" s="77"/>
      <c r="K38" s="78">
        <f t="shared" ref="K38:K51" si="4">IF(I38="", "", (I38*H38)-J38)</f>
        <v>26501.64</v>
      </c>
      <c r="L38" s="43"/>
    </row>
    <row r="39" spans="2:12" s="14" customFormat="1" ht="38.25" x14ac:dyDescent="0.2">
      <c r="B39" s="15">
        <v>3</v>
      </c>
      <c r="C39" s="20" t="s">
        <v>60</v>
      </c>
      <c r="D39" s="20" t="s">
        <v>62</v>
      </c>
      <c r="E39" s="79" t="s">
        <v>48</v>
      </c>
      <c r="F39" s="73">
        <v>9772</v>
      </c>
      <c r="G39" s="74"/>
      <c r="H39" s="80">
        <f t="shared" si="3"/>
        <v>9772</v>
      </c>
      <c r="I39" s="76">
        <v>12</v>
      </c>
      <c r="J39" s="77"/>
      <c r="K39" s="78">
        <f t="shared" si="4"/>
        <v>117264</v>
      </c>
      <c r="L39" s="43"/>
    </row>
    <row r="40" spans="2:12" s="14" customFormat="1" ht="25.5" x14ac:dyDescent="0.2">
      <c r="B40" s="15">
        <v>4</v>
      </c>
      <c r="C40" s="20" t="s">
        <v>60</v>
      </c>
      <c r="D40" s="20" t="s">
        <v>73</v>
      </c>
      <c r="E40" s="79" t="s">
        <v>49</v>
      </c>
      <c r="F40" s="73">
        <v>8306.2000000000007</v>
      </c>
      <c r="G40" s="74"/>
      <c r="H40" s="80">
        <f t="shared" si="3"/>
        <v>8306.2000000000007</v>
      </c>
      <c r="I40" s="81">
        <v>12</v>
      </c>
      <c r="J40" s="77"/>
      <c r="K40" s="78">
        <f t="shared" si="4"/>
        <v>99674.400000000009</v>
      </c>
      <c r="L40" s="43"/>
    </row>
    <row r="41" spans="2:12" s="14" customFormat="1" ht="38.25" x14ac:dyDescent="0.2">
      <c r="B41" s="15"/>
      <c r="C41" s="20" t="s">
        <v>60</v>
      </c>
      <c r="D41" s="20" t="s">
        <v>74</v>
      </c>
      <c r="E41" s="79" t="s">
        <v>49</v>
      </c>
      <c r="F41" s="73">
        <v>8306.2000000000007</v>
      </c>
      <c r="G41" s="74"/>
      <c r="H41" s="80">
        <f t="shared" si="3"/>
        <v>8306.2000000000007</v>
      </c>
      <c r="I41" s="81">
        <v>12</v>
      </c>
      <c r="J41" s="77"/>
      <c r="K41" s="78">
        <f t="shared" si="4"/>
        <v>99674.400000000009</v>
      </c>
      <c r="L41" s="43"/>
    </row>
    <row r="42" spans="2:12" s="14" customFormat="1" ht="51" x14ac:dyDescent="0.2">
      <c r="B42" s="15">
        <v>5</v>
      </c>
      <c r="C42" s="20" t="s">
        <v>60</v>
      </c>
      <c r="D42" s="20" t="s">
        <v>63</v>
      </c>
      <c r="E42" s="79" t="s">
        <v>50</v>
      </c>
      <c r="F42" s="73">
        <v>9772</v>
      </c>
      <c r="G42" s="74"/>
      <c r="H42" s="80">
        <f t="shared" si="3"/>
        <v>9772</v>
      </c>
      <c r="I42" s="76">
        <v>12</v>
      </c>
      <c r="J42" s="77"/>
      <c r="K42" s="78">
        <f t="shared" si="4"/>
        <v>117264</v>
      </c>
      <c r="L42" s="43">
        <f>IF(C42="Lot 4",((K42*#REF!)+K42),K42)</f>
        <v>117264</v>
      </c>
    </row>
    <row r="43" spans="2:12" s="14" customFormat="1" ht="38.25" x14ac:dyDescent="0.2">
      <c r="B43" s="15">
        <v>6</v>
      </c>
      <c r="C43" s="20" t="s">
        <v>60</v>
      </c>
      <c r="D43" s="20" t="s">
        <v>64</v>
      </c>
      <c r="E43" s="79" t="s">
        <v>51</v>
      </c>
      <c r="F43" s="73">
        <v>1123.78</v>
      </c>
      <c r="G43" s="74"/>
      <c r="H43" s="80">
        <f t="shared" si="3"/>
        <v>1123.78</v>
      </c>
      <c r="I43" s="76">
        <v>12</v>
      </c>
      <c r="J43" s="77"/>
      <c r="K43" s="78">
        <f t="shared" si="4"/>
        <v>13485.36</v>
      </c>
      <c r="L43" s="43">
        <f>IF(C43="Lot 4",((K43*#REF!)+K43),K43)</f>
        <v>13485.36</v>
      </c>
    </row>
    <row r="44" spans="2:12" s="14" customFormat="1" ht="38.25" x14ac:dyDescent="0.2">
      <c r="B44" s="15">
        <v>7</v>
      </c>
      <c r="C44" s="20" t="s">
        <v>60</v>
      </c>
      <c r="D44" s="20" t="s">
        <v>65</v>
      </c>
      <c r="E44" s="79" t="s">
        <v>52</v>
      </c>
      <c r="F44" s="73">
        <v>9772</v>
      </c>
      <c r="G44" s="74"/>
      <c r="H44" s="80">
        <f t="shared" si="3"/>
        <v>9772</v>
      </c>
      <c r="I44" s="81">
        <v>12</v>
      </c>
      <c r="J44" s="77"/>
      <c r="K44" s="78">
        <f t="shared" si="4"/>
        <v>117264</v>
      </c>
      <c r="L44" s="43">
        <f>IF(C44="Lot 4",((K44*#REF!)+K44),K44)</f>
        <v>117264</v>
      </c>
    </row>
    <row r="45" spans="2:12" s="14" customFormat="1" ht="51" x14ac:dyDescent="0.2">
      <c r="B45" s="15">
        <v>8</v>
      </c>
      <c r="C45" s="20" t="s">
        <v>60</v>
      </c>
      <c r="D45" s="20" t="s">
        <v>66</v>
      </c>
      <c r="E45" s="79" t="s">
        <v>53</v>
      </c>
      <c r="F45" s="73">
        <v>9772</v>
      </c>
      <c r="G45" s="74"/>
      <c r="H45" s="80">
        <f t="shared" si="3"/>
        <v>9772</v>
      </c>
      <c r="I45" s="76">
        <v>12</v>
      </c>
      <c r="J45" s="77"/>
      <c r="K45" s="78">
        <f t="shared" si="4"/>
        <v>117264</v>
      </c>
      <c r="L45" s="43">
        <f>IF(C45="Lot 4",((K45*#REF!)+K45),K45)</f>
        <v>117264</v>
      </c>
    </row>
    <row r="46" spans="2:12" s="14" customFormat="1" ht="25.5" x14ac:dyDescent="0.2">
      <c r="B46" s="15">
        <v>9</v>
      </c>
      <c r="C46" s="20" t="s">
        <v>60</v>
      </c>
      <c r="D46" s="20" t="s">
        <v>67</v>
      </c>
      <c r="E46" s="79" t="s">
        <v>54</v>
      </c>
      <c r="F46" s="73">
        <v>6351.8</v>
      </c>
      <c r="G46" s="74"/>
      <c r="H46" s="80">
        <f t="shared" si="3"/>
        <v>6351.8</v>
      </c>
      <c r="I46" s="76">
        <v>12</v>
      </c>
      <c r="J46" s="77"/>
      <c r="K46" s="78">
        <f t="shared" si="4"/>
        <v>76221.600000000006</v>
      </c>
      <c r="L46" s="43">
        <f>IF(C46="Lot 4",((K46*#REF!)+K46),K46)</f>
        <v>76221.600000000006</v>
      </c>
    </row>
    <row r="47" spans="2:12" s="14" customFormat="1" ht="51" x14ac:dyDescent="0.2">
      <c r="B47" s="15">
        <v>10</v>
      </c>
      <c r="C47" s="20" t="s">
        <v>60</v>
      </c>
      <c r="D47" s="20" t="s">
        <v>68</v>
      </c>
      <c r="E47" s="79" t="s">
        <v>55</v>
      </c>
      <c r="F47" s="73">
        <v>3420.2</v>
      </c>
      <c r="G47" s="74"/>
      <c r="H47" s="80">
        <f t="shared" si="3"/>
        <v>3420.2</v>
      </c>
      <c r="I47" s="81">
        <v>12</v>
      </c>
      <c r="J47" s="77"/>
      <c r="K47" s="78">
        <f t="shared" si="4"/>
        <v>41042.399999999994</v>
      </c>
      <c r="L47" s="43">
        <f>IF(C47="Lot 4",((K47*#REF!)+K47),K47)</f>
        <v>41042.399999999994</v>
      </c>
    </row>
    <row r="48" spans="2:12" s="14" customFormat="1" ht="14.25" customHeight="1" x14ac:dyDescent="0.25">
      <c r="B48" s="15">
        <v>20</v>
      </c>
      <c r="C48" s="20"/>
      <c r="D48" s="20"/>
      <c r="E48" s="29"/>
      <c r="F48" s="30"/>
      <c r="G48" s="31"/>
      <c r="H48" s="16" t="str">
        <f t="shared" si="3"/>
        <v/>
      </c>
      <c r="I48" s="21"/>
      <c r="J48" s="23"/>
      <c r="K48" s="32" t="str">
        <f t="shared" si="4"/>
        <v/>
      </c>
      <c r="L48" s="43" t="str">
        <f>IF(C48="Lot 4",((K48*#REF!)+K48),K48)</f>
        <v/>
      </c>
    </row>
    <row r="49" spans="2:12" s="14" customFormat="1" ht="29.25" customHeight="1" x14ac:dyDescent="0.25">
      <c r="B49" s="15">
        <v>21</v>
      </c>
      <c r="C49" s="20"/>
      <c r="D49" s="20"/>
      <c r="E49" s="29"/>
      <c r="F49" s="30"/>
      <c r="G49" s="31"/>
      <c r="H49" s="16" t="str">
        <f t="shared" si="3"/>
        <v/>
      </c>
      <c r="I49" s="22"/>
      <c r="J49" s="23"/>
      <c r="K49" s="32" t="str">
        <f t="shared" si="4"/>
        <v/>
      </c>
      <c r="L49" s="43" t="str">
        <f>IF(C49="Lot 4",((K49*#REF!)+K49),K49)</f>
        <v/>
      </c>
    </row>
    <row r="50" spans="2:12" s="14" customFormat="1" ht="20.25" x14ac:dyDescent="0.25">
      <c r="B50" s="15">
        <v>22</v>
      </c>
      <c r="C50" s="20"/>
      <c r="D50" s="20"/>
      <c r="E50" s="29"/>
      <c r="F50" s="30"/>
      <c r="G50" s="31"/>
      <c r="H50" s="16" t="str">
        <f t="shared" si="3"/>
        <v/>
      </c>
      <c r="I50" s="21"/>
      <c r="J50" s="23"/>
      <c r="K50" s="32" t="str">
        <f t="shared" si="4"/>
        <v/>
      </c>
      <c r="L50" s="43" t="str">
        <f>IF(C50="Lot 4",((K50*#REF!)+K50),K50)</f>
        <v/>
      </c>
    </row>
    <row r="51" spans="2:12" ht="25.5" customHeight="1" x14ac:dyDescent="0.2">
      <c r="B51" s="15">
        <v>23</v>
      </c>
      <c r="C51" s="20"/>
      <c r="D51" s="20"/>
      <c r="E51" s="29"/>
      <c r="F51" s="30"/>
      <c r="G51" s="31"/>
      <c r="H51" s="16" t="str">
        <f t="shared" si="3"/>
        <v/>
      </c>
      <c r="I51" s="21"/>
      <c r="J51" s="23"/>
      <c r="K51" s="32" t="str">
        <f t="shared" si="4"/>
        <v/>
      </c>
      <c r="L51" s="43" t="str">
        <f>IF(C51="Lot 4",((K51*#REF!)+K51),K51)</f>
        <v/>
      </c>
    </row>
    <row r="52" spans="2:12" ht="37.5" customHeight="1" x14ac:dyDescent="0.2">
      <c r="B52" s="15">
        <v>24</v>
      </c>
      <c r="C52" s="20"/>
      <c r="D52" s="20"/>
      <c r="E52" s="29"/>
      <c r="F52" s="30"/>
      <c r="G52" s="31"/>
      <c r="H52" s="16" t="str">
        <f t="shared" si="3"/>
        <v/>
      </c>
      <c r="I52" s="22"/>
      <c r="J52" s="23"/>
      <c r="K52" s="32" t="str">
        <f t="shared" ref="K52:K53" si="5">IF(I52="", "", (I52*H52)-J52)</f>
        <v/>
      </c>
      <c r="L52" s="43"/>
    </row>
    <row r="53" spans="2:12" ht="42" customHeight="1" thickBot="1" x14ac:dyDescent="0.25">
      <c r="B53" s="15">
        <v>25</v>
      </c>
      <c r="C53" s="20"/>
      <c r="D53" s="20"/>
      <c r="E53" s="29"/>
      <c r="F53" s="30"/>
      <c r="G53" s="31"/>
      <c r="H53" s="16" t="str">
        <f t="shared" si="3"/>
        <v/>
      </c>
      <c r="I53" s="21"/>
      <c r="J53" s="23"/>
      <c r="K53" s="32" t="str">
        <f t="shared" si="5"/>
        <v/>
      </c>
      <c r="L53" s="43" t="str">
        <f>IF(C53="Lot 4",((K53*#REF!)+K53),K53)</f>
        <v/>
      </c>
    </row>
    <row r="54" spans="2:12" ht="27.75" customHeight="1" thickBot="1" x14ac:dyDescent="0.25">
      <c r="B54" s="33"/>
      <c r="C54" s="34"/>
      <c r="D54" s="34"/>
      <c r="E54" s="34"/>
      <c r="F54" s="34"/>
      <c r="G54" s="156" t="s">
        <v>30</v>
      </c>
      <c r="H54" s="156"/>
      <c r="I54" s="156"/>
      <c r="J54" s="157"/>
      <c r="K54" s="52">
        <f>SUM(K35:K53)</f>
        <v>1177447.8</v>
      </c>
      <c r="L54" s="42"/>
    </row>
    <row r="55" spans="2:12" ht="51.75" customHeight="1" x14ac:dyDescent="0.2">
      <c r="B55" s="33"/>
      <c r="C55" s="34"/>
      <c r="D55" s="34"/>
      <c r="E55" s="34"/>
      <c r="F55" s="34"/>
      <c r="G55" s="37"/>
      <c r="H55" s="38"/>
      <c r="I55" s="39"/>
      <c r="J55" s="40"/>
      <c r="K55" s="41"/>
      <c r="L55" s="42"/>
    </row>
    <row r="56" spans="2:12" ht="41.25" customHeight="1" thickBot="1" x14ac:dyDescent="0.25">
      <c r="B56" s="33"/>
      <c r="C56" s="50"/>
      <c r="D56" s="34"/>
      <c r="E56" s="35"/>
      <c r="F56" s="36"/>
      <c r="G56" s="37"/>
      <c r="H56" s="38"/>
      <c r="I56" s="39"/>
      <c r="J56" s="40"/>
      <c r="K56" s="42"/>
      <c r="L56" s="42"/>
    </row>
    <row r="57" spans="2:12" ht="39.75" customHeight="1" thickBot="1" x14ac:dyDescent="0.25">
      <c r="B57" s="91" t="s">
        <v>23</v>
      </c>
      <c r="C57" s="92"/>
      <c r="D57" s="92"/>
      <c r="E57" s="92"/>
      <c r="F57" s="92"/>
      <c r="G57" s="92"/>
      <c r="H57" s="92"/>
      <c r="I57" s="92"/>
      <c r="J57" s="92"/>
      <c r="K57" s="92"/>
      <c r="L57" s="93"/>
    </row>
    <row r="58" spans="2:12" ht="55.5" customHeight="1" x14ac:dyDescent="0.2">
      <c r="B58" s="161" t="s">
        <v>27</v>
      </c>
      <c r="C58" s="162"/>
      <c r="D58" s="163"/>
      <c r="E58" s="151"/>
      <c r="F58" s="152"/>
      <c r="G58" s="152"/>
      <c r="H58" s="152"/>
      <c r="I58" s="152"/>
      <c r="J58" s="152"/>
      <c r="K58" s="152"/>
      <c r="L58" s="153"/>
    </row>
    <row r="59" spans="2:12" ht="30.75" customHeight="1" thickBot="1" x14ac:dyDescent="0.25">
      <c r="B59" s="44" t="s">
        <v>9</v>
      </c>
      <c r="C59" s="45" t="s">
        <v>19</v>
      </c>
      <c r="D59" s="46" t="s">
        <v>4</v>
      </c>
      <c r="E59" s="46" t="s">
        <v>3</v>
      </c>
      <c r="F59" s="55" t="s">
        <v>5</v>
      </c>
      <c r="G59" s="56" t="s">
        <v>33</v>
      </c>
      <c r="H59" s="48" t="s">
        <v>10</v>
      </c>
      <c r="I59" s="46" t="s">
        <v>0</v>
      </c>
      <c r="J59" s="56" t="s">
        <v>32</v>
      </c>
      <c r="K59" s="64" t="s">
        <v>1</v>
      </c>
      <c r="L59" s="65" t="s">
        <v>17</v>
      </c>
    </row>
    <row r="60" spans="2:12" s="12" customFormat="1" ht="58.5" customHeight="1" thickBot="1" x14ac:dyDescent="0.25">
      <c r="B60" s="13">
        <v>1</v>
      </c>
      <c r="C60" s="20"/>
      <c r="D60" s="19" t="s">
        <v>69</v>
      </c>
      <c r="E60" s="28"/>
      <c r="F60" s="30"/>
      <c r="G60" s="31"/>
      <c r="H60" s="16" t="str">
        <f t="shared" ref="H60:H64" si="6">IF(F60="", "", F60*(1-G60))</f>
        <v/>
      </c>
      <c r="I60" s="21"/>
      <c r="J60" s="23"/>
      <c r="K60" s="32" t="str">
        <f>IF(I60="", "", (I60*H60)-J60)</f>
        <v/>
      </c>
      <c r="L60" s="32" t="str">
        <f>IF(C60="Lot 4",((K60*$E$7)+K60),K60)</f>
        <v/>
      </c>
    </row>
    <row r="61" spans="2:12" s="14" customFormat="1" ht="14.65" customHeight="1" x14ac:dyDescent="0.25">
      <c r="B61" s="15">
        <v>12</v>
      </c>
      <c r="C61" s="20"/>
      <c r="D61" s="20"/>
      <c r="E61" s="29"/>
      <c r="F61" s="30"/>
      <c r="G61" s="31"/>
      <c r="H61" s="16" t="str">
        <f t="shared" si="6"/>
        <v/>
      </c>
      <c r="I61" s="21"/>
      <c r="J61" s="23"/>
      <c r="K61" s="32" t="str">
        <f t="shared" ref="K61:K64" si="7">IF(I61="", "", (I61*H61)-J61)</f>
        <v/>
      </c>
      <c r="L61" s="32" t="str">
        <f t="shared" ref="L61:L64" si="8">IF(C61="Lot 4",((K61*$E$7)+K61),K61)</f>
        <v/>
      </c>
    </row>
    <row r="62" spans="2:12" s="14" customFormat="1" ht="14.65" customHeight="1" x14ac:dyDescent="0.25">
      <c r="B62" s="15">
        <v>13</v>
      </c>
      <c r="C62" s="20"/>
      <c r="D62" s="20"/>
      <c r="E62" s="29"/>
      <c r="F62" s="30"/>
      <c r="G62" s="31"/>
      <c r="H62" s="16" t="str">
        <f t="shared" si="6"/>
        <v/>
      </c>
      <c r="I62" s="22"/>
      <c r="J62" s="23"/>
      <c r="K62" s="32" t="str">
        <f t="shared" si="7"/>
        <v/>
      </c>
      <c r="L62" s="32" t="str">
        <f t="shared" si="8"/>
        <v/>
      </c>
    </row>
    <row r="63" spans="2:12" s="14" customFormat="1" ht="14.65" customHeight="1" x14ac:dyDescent="0.25">
      <c r="B63" s="15">
        <v>14</v>
      </c>
      <c r="C63" s="20"/>
      <c r="D63" s="20"/>
      <c r="E63" s="29"/>
      <c r="F63" s="30"/>
      <c r="G63" s="31"/>
      <c r="H63" s="16" t="str">
        <f t="shared" si="6"/>
        <v/>
      </c>
      <c r="I63" s="21"/>
      <c r="J63" s="23"/>
      <c r="K63" s="32" t="str">
        <f t="shared" si="7"/>
        <v/>
      </c>
      <c r="L63" s="32" t="str">
        <f t="shared" si="8"/>
        <v/>
      </c>
    </row>
    <row r="64" spans="2:12" s="14" customFormat="1" ht="14.65" customHeight="1" thickBot="1" x14ac:dyDescent="0.3">
      <c r="B64" s="15">
        <v>15</v>
      </c>
      <c r="C64" s="20"/>
      <c r="D64" s="20"/>
      <c r="E64" s="29"/>
      <c r="F64" s="30"/>
      <c r="G64" s="31"/>
      <c r="H64" s="16" t="str">
        <f t="shared" si="6"/>
        <v/>
      </c>
      <c r="I64" s="21"/>
      <c r="J64" s="23"/>
      <c r="K64" s="57" t="str">
        <f t="shared" si="7"/>
        <v/>
      </c>
      <c r="L64" s="57" t="str">
        <f t="shared" si="8"/>
        <v/>
      </c>
    </row>
    <row r="65" spans="2:12" s="14" customFormat="1" ht="14.65" customHeight="1" x14ac:dyDescent="0.25">
      <c r="B65" s="5"/>
      <c r="C65" s="5"/>
      <c r="D65" s="5"/>
      <c r="E65" s="154" t="s">
        <v>35</v>
      </c>
      <c r="F65" s="154"/>
      <c r="G65" s="154"/>
      <c r="H65" s="154"/>
      <c r="I65" s="154"/>
      <c r="J65" s="155"/>
      <c r="K65" s="58"/>
      <c r="L65" s="59" t="str">
        <f>K64</f>
        <v/>
      </c>
    </row>
    <row r="66" spans="2:12" s="14" customFormat="1" ht="18" customHeight="1" thickBot="1" x14ac:dyDescent="0.25">
      <c r="B66" s="5"/>
      <c r="C66" s="5"/>
      <c r="D66" s="5"/>
      <c r="E66" s="5"/>
      <c r="F66" s="5"/>
      <c r="G66" s="156" t="s">
        <v>31</v>
      </c>
      <c r="H66" s="156"/>
      <c r="I66" s="156"/>
      <c r="J66" s="157"/>
      <c r="K66" s="61">
        <f xml:space="preserve"> SUM(K60:K64, K65)</f>
        <v>0</v>
      </c>
      <c r="L66" s="60">
        <f xml:space="preserve"> SUM(L60:L64, L65)</f>
        <v>0</v>
      </c>
    </row>
    <row r="67" spans="2:12" s="14" customFormat="1" ht="15" thickBot="1" x14ac:dyDescent="0.25">
      <c r="B67" s="5"/>
      <c r="C67" s="5"/>
      <c r="D67" s="12"/>
      <c r="E67" s="5"/>
      <c r="F67" s="17"/>
      <c r="G67" s="5"/>
      <c r="H67" s="17"/>
      <c r="I67" s="5"/>
      <c r="J67" s="5"/>
      <c r="K67" s="5"/>
      <c r="L67" s="5"/>
    </row>
    <row r="68" spans="2:12" s="14" customFormat="1" ht="15.75" thickBot="1" x14ac:dyDescent="0.3">
      <c r="B68" s="5"/>
      <c r="C68" s="5"/>
      <c r="D68" s="12"/>
      <c r="E68" s="5"/>
      <c r="F68" s="17"/>
      <c r="G68" s="62"/>
      <c r="H68" s="158" t="s">
        <v>37</v>
      </c>
      <c r="I68" s="159"/>
      <c r="J68" s="160"/>
      <c r="K68" s="149">
        <f>SUM(L27,K54,L66)</f>
        <v>1316245.3800000001</v>
      </c>
      <c r="L68" s="150"/>
    </row>
    <row r="69" spans="2:12" s="14" customFormat="1" ht="32.25" customHeight="1" x14ac:dyDescent="0.2">
      <c r="B69" s="5"/>
      <c r="C69" s="5"/>
      <c r="D69" s="12"/>
      <c r="E69" s="5"/>
      <c r="F69" s="17"/>
      <c r="G69" s="5"/>
      <c r="H69" s="17"/>
      <c r="I69" s="5"/>
      <c r="J69" s="5"/>
      <c r="K69" s="5"/>
      <c r="L69" s="5"/>
    </row>
    <row r="70" spans="2:12" s="14" customFormat="1" ht="33.75" customHeight="1" x14ac:dyDescent="0.2">
      <c r="B70" s="5"/>
      <c r="C70" s="5"/>
      <c r="D70" s="12"/>
      <c r="E70" s="5"/>
      <c r="F70" s="17"/>
      <c r="G70" s="5"/>
      <c r="H70" s="17"/>
      <c r="I70" s="5"/>
      <c r="J70" s="5"/>
      <c r="K70" s="5"/>
      <c r="L70" s="5"/>
    </row>
    <row r="71" spans="2:12" ht="54.75" customHeight="1" x14ac:dyDescent="0.2"/>
    <row r="72" spans="2:12" ht="14.65" customHeight="1" x14ac:dyDescent="0.2"/>
    <row r="73" spans="2:12" ht="14.65" customHeight="1" x14ac:dyDescent="0.2"/>
    <row r="74" spans="2:12" ht="14.65" customHeight="1" x14ac:dyDescent="0.2"/>
    <row r="75" spans="2:12" ht="14.65" customHeight="1" x14ac:dyDescent="0.2"/>
    <row r="76" spans="2:12" ht="14.65" customHeight="1" x14ac:dyDescent="0.2"/>
    <row r="77" spans="2:12" ht="14.65" customHeight="1" x14ac:dyDescent="0.2"/>
    <row r="78" spans="2:12" ht="14.65" customHeight="1" x14ac:dyDescent="0.2"/>
    <row r="79" spans="2:12" ht="14.65" customHeight="1" x14ac:dyDescent="0.2"/>
    <row r="80" spans="2:12" s="12" customFormat="1" ht="14.65" customHeight="1" x14ac:dyDescent="0.2">
      <c r="B80" s="5"/>
      <c r="C80" s="5"/>
      <c r="E80" s="5"/>
      <c r="F80" s="17"/>
      <c r="G80" s="5"/>
      <c r="H80" s="17"/>
      <c r="I80" s="5"/>
      <c r="J80" s="5"/>
      <c r="K80" s="5"/>
      <c r="L80" s="5"/>
    </row>
    <row r="81" spans="2:12" s="14" customFormat="1" ht="14.65" customHeight="1" x14ac:dyDescent="0.2">
      <c r="B81" s="5"/>
      <c r="C81" s="5"/>
      <c r="D81" s="12"/>
      <c r="E81" s="5"/>
      <c r="F81" s="17"/>
      <c r="G81" s="5"/>
      <c r="H81" s="17"/>
      <c r="I81" s="5"/>
      <c r="J81" s="5"/>
      <c r="K81" s="5"/>
      <c r="L81" s="5"/>
    </row>
    <row r="82" spans="2:12" s="14" customFormat="1" ht="14.65" customHeight="1" x14ac:dyDescent="0.2">
      <c r="B82" s="5"/>
      <c r="C82" s="5"/>
      <c r="D82" s="12"/>
      <c r="E82" s="5"/>
      <c r="F82" s="17"/>
      <c r="G82" s="5"/>
      <c r="H82" s="17"/>
      <c r="I82" s="5"/>
      <c r="J82" s="5"/>
      <c r="K82" s="5"/>
      <c r="L82" s="5"/>
    </row>
    <row r="83" spans="2:12" s="14" customFormat="1" ht="14.65" customHeight="1" x14ac:dyDescent="0.2">
      <c r="B83" s="5"/>
      <c r="C83" s="5"/>
      <c r="D83" s="12"/>
      <c r="E83" s="5"/>
      <c r="F83" s="17"/>
      <c r="G83" s="5"/>
      <c r="H83" s="17"/>
      <c r="I83" s="5"/>
      <c r="J83" s="5"/>
      <c r="K83" s="5"/>
      <c r="L83" s="5"/>
    </row>
    <row r="84" spans="2:12" s="14" customFormat="1" ht="14.65" customHeight="1" x14ac:dyDescent="0.2">
      <c r="B84" s="5"/>
      <c r="C84" s="5"/>
      <c r="D84" s="12"/>
      <c r="E84" s="5"/>
      <c r="F84" s="17"/>
      <c r="G84" s="5"/>
      <c r="H84" s="17"/>
      <c r="I84" s="5"/>
      <c r="J84" s="5"/>
      <c r="K84" s="5"/>
      <c r="L84" s="5"/>
    </row>
    <row r="85" spans="2:12" s="14" customFormat="1" ht="14.65" customHeight="1" x14ac:dyDescent="0.2">
      <c r="B85" s="5"/>
      <c r="C85" s="5"/>
      <c r="D85" s="12"/>
      <c r="E85" s="5"/>
      <c r="F85" s="17"/>
      <c r="G85" s="5"/>
      <c r="H85" s="17"/>
      <c r="I85" s="5"/>
      <c r="J85" s="5"/>
      <c r="K85" s="5"/>
      <c r="L85" s="5"/>
    </row>
    <row r="86" spans="2:12" s="14" customFormat="1" ht="14.65" customHeight="1" x14ac:dyDescent="0.2">
      <c r="B86" s="5"/>
      <c r="C86" s="5"/>
      <c r="D86" s="12"/>
      <c r="E86" s="5"/>
      <c r="F86" s="17"/>
      <c r="G86" s="5"/>
      <c r="H86" s="17"/>
      <c r="I86" s="5"/>
      <c r="J86" s="5"/>
      <c r="K86" s="5"/>
      <c r="L86" s="5"/>
    </row>
    <row r="87" spans="2:12" s="14" customFormat="1" ht="14.65" customHeight="1" x14ac:dyDescent="0.2">
      <c r="B87" s="5"/>
      <c r="C87" s="5"/>
      <c r="D87" s="12"/>
      <c r="E87" s="5"/>
      <c r="F87" s="17"/>
      <c r="G87" s="5"/>
      <c r="H87" s="17"/>
      <c r="I87" s="5"/>
      <c r="J87" s="5"/>
      <c r="K87" s="5"/>
      <c r="L87" s="5"/>
    </row>
    <row r="88" spans="2:12" ht="18" customHeight="1" x14ac:dyDescent="0.2"/>
    <row r="90" spans="2:12" ht="18" customHeight="1" x14ac:dyDescent="0.2"/>
  </sheetData>
  <mergeCells count="43">
    <mergeCell ref="B20:L20"/>
    <mergeCell ref="E19:L19"/>
    <mergeCell ref="G27:J27"/>
    <mergeCell ref="E26:J26"/>
    <mergeCell ref="K68:L68"/>
    <mergeCell ref="B57:L57"/>
    <mergeCell ref="E58:L58"/>
    <mergeCell ref="E65:J65"/>
    <mergeCell ref="G66:J66"/>
    <mergeCell ref="H68:J68"/>
    <mergeCell ref="B58:D58"/>
    <mergeCell ref="G54:J54"/>
    <mergeCell ref="G6:H6"/>
    <mergeCell ref="K3:L3"/>
    <mergeCell ref="K4:L4"/>
    <mergeCell ref="K5:L5"/>
    <mergeCell ref="B15:L15"/>
    <mergeCell ref="B14:L14"/>
    <mergeCell ref="B13:L13"/>
    <mergeCell ref="B12:L12"/>
    <mergeCell ref="B9:L9"/>
    <mergeCell ref="B10:L10"/>
    <mergeCell ref="B11:L11"/>
    <mergeCell ref="F3:H3"/>
    <mergeCell ref="I3:J3"/>
    <mergeCell ref="G7:H7"/>
    <mergeCell ref="C6:D7"/>
    <mergeCell ref="E18:L18"/>
    <mergeCell ref="B17:L17"/>
    <mergeCell ref="B34:K34"/>
    <mergeCell ref="B21:L21"/>
    <mergeCell ref="B1:K1"/>
    <mergeCell ref="B18:D18"/>
    <mergeCell ref="B19:D19"/>
    <mergeCell ref="B2:K2"/>
    <mergeCell ref="F4:H4"/>
    <mergeCell ref="I4:J4"/>
    <mergeCell ref="B3:C3"/>
    <mergeCell ref="B4:C4"/>
    <mergeCell ref="I6:J6"/>
    <mergeCell ref="I7:J7"/>
    <mergeCell ref="E6:F6"/>
    <mergeCell ref="E7:F7"/>
  </mergeCells>
  <dataValidations count="4">
    <dataValidation type="list" allowBlank="1" showInputMessage="1" showErrorMessage="1" sqref="E7:F7" xr:uid="{00000000-0002-0000-0000-000001000000}">
      <formula1>"0%,1%,2%,3%,4%,5%,6%,7%,8%,9%,10%,11%,12%,13%,14%,15%,16%,17%,18%,19%,20%"</formula1>
    </dataValidation>
    <dataValidation type="list" allowBlank="1" showInputMessage="1" showErrorMessage="1" sqref="C23:C33" xr:uid="{00000000-0002-0000-0000-000002000000}">
      <formula1>"Lot 1, Lot 2, Lot 3, Lot 4"</formula1>
    </dataValidation>
    <dataValidation type="list" allowBlank="1" showInputMessage="1" showErrorMessage="1" sqref="C36:C56" xr:uid="{00000000-0002-0000-0000-000000000000}">
      <formula1>"Lot 1, Lot 2, Lot 3"</formula1>
    </dataValidation>
    <dataValidation type="list" allowBlank="1" showInputMessage="1" showErrorMessage="1" sqref="C60:C64" xr:uid="{00000000-0002-0000-0000-000003000000}">
      <formula1>"Lot 3,Lot 4"</formula1>
    </dataValidation>
  </dataValidations>
  <pageMargins left="0.25" right="0.25" top="0.75" bottom="0.33291666666666703" header="0.3" footer="0.05"/>
  <pageSetup scale="67" fitToHeight="0" orientation="landscape" r:id="rId1"/>
  <headerFooter>
    <oddHeader>&amp;L&amp;"Arial,Regular"&amp;9NYS Office of General Services
Procurement Services&amp;C&amp;"Arial,Regular"&amp;9Group 73600 - Award 22802
IT Umbrella Contract - Manufacturer Based 
Appendix G. j. &amp;R&amp;"Arial,Regular"&amp;9RFQ - Financial Response - Cloud Solution
Page &amp;P of &amp;N</oddHeader>
    <oddFooter>&amp;L&amp;"Arial,Regular"&amp;8January 2018&amp;R&amp;"Arial,Regular"&amp;8Appendix G. j. - Request for Quote - Financial Response - Cloud Solution</oddFooter>
  </headerFooter>
  <rowBreaks count="2" manualBreakCount="2">
    <brk id="47" max="16383" man="1"/>
    <brk id="66" max="16383" man="1"/>
  </rowBreaks>
  <drawing r:id="rId2"/>
  <legacyDrawing r:id="rId3"/>
  <controls>
    <mc:AlternateContent xmlns:mc="http://schemas.openxmlformats.org/markup-compatibility/2006">
      <mc:Choice Requires="x14">
        <control shapeId="3073" r:id="rId4" name="CheckBox2">
          <controlPr defaultSize="0" autoLine="0" altText="Lot 1 Software" r:id="rId5">
            <anchor moveWithCells="1">
              <from>
                <xdr:col>4</xdr:col>
                <xdr:colOff>0</xdr:colOff>
                <xdr:row>10</xdr:row>
                <xdr:rowOff>95250</xdr:rowOff>
              </from>
              <to>
                <xdr:col>6</xdr:col>
                <xdr:colOff>9525</xdr:colOff>
                <xdr:row>10</xdr:row>
                <xdr:rowOff>352425</xdr:rowOff>
              </to>
            </anchor>
          </controlPr>
        </control>
      </mc:Choice>
      <mc:Fallback>
        <control shapeId="3073" r:id="rId4" name="CheckBox2"/>
      </mc:Fallback>
    </mc:AlternateContent>
    <mc:AlternateContent xmlns:mc="http://schemas.openxmlformats.org/markup-compatibility/2006">
      <mc:Choice Requires="x14">
        <control shapeId="3074" r:id="rId6" name="CheckBox1">
          <controlPr defaultSize="0" autoLine="0" altText="Lot 1 Software" r:id="rId7">
            <anchor moveWithCells="1">
              <from>
                <xdr:col>3</xdr:col>
                <xdr:colOff>1390650</xdr:colOff>
                <xdr:row>10</xdr:row>
                <xdr:rowOff>95250</xdr:rowOff>
              </from>
              <to>
                <xdr:col>3</xdr:col>
                <xdr:colOff>3190875</xdr:colOff>
                <xdr:row>10</xdr:row>
                <xdr:rowOff>361950</xdr:rowOff>
              </to>
            </anchor>
          </controlPr>
        </control>
      </mc:Choice>
      <mc:Fallback>
        <control shapeId="3074" r:id="rId6" name="CheckBox1"/>
      </mc:Fallback>
    </mc:AlternateContent>
    <mc:AlternateContent xmlns:mc="http://schemas.openxmlformats.org/markup-compatibility/2006">
      <mc:Choice Requires="x14">
        <control shapeId="3075" r:id="rId8" name="CheckBox3">
          <controlPr defaultSize="0" autoLine="0" altText="Lot 1 Software" r:id="rId9">
            <anchor moveWithCells="1">
              <from>
                <xdr:col>5</xdr:col>
                <xdr:colOff>704850</xdr:colOff>
                <xdr:row>10</xdr:row>
                <xdr:rowOff>95250</xdr:rowOff>
              </from>
              <to>
                <xdr:col>7</xdr:col>
                <xdr:colOff>1009650</xdr:colOff>
                <xdr:row>10</xdr:row>
                <xdr:rowOff>352425</xdr:rowOff>
              </to>
            </anchor>
          </controlPr>
        </control>
      </mc:Choice>
      <mc:Fallback>
        <control shapeId="3075" r:id="rId8" name="CheckBox3"/>
      </mc:Fallback>
    </mc:AlternateContent>
    <mc:AlternateContent xmlns:mc="http://schemas.openxmlformats.org/markup-compatibility/2006">
      <mc:Choice Requires="x14">
        <control shapeId="3076" r:id="rId10" name="CheckBox4">
          <controlPr defaultSize="0" autoLine="0" altText="Lot 1 Software" r:id="rId11">
            <anchor moveWithCells="1">
              <from>
                <xdr:col>7</xdr:col>
                <xdr:colOff>838200</xdr:colOff>
                <xdr:row>10</xdr:row>
                <xdr:rowOff>95250</xdr:rowOff>
              </from>
              <to>
                <xdr:col>10</xdr:col>
                <xdr:colOff>1085850</xdr:colOff>
                <xdr:row>10</xdr:row>
                <xdr:rowOff>352425</xdr:rowOff>
              </to>
            </anchor>
          </controlPr>
        </control>
      </mc:Choice>
      <mc:Fallback>
        <control shapeId="3076" r:id="rId10" name="CheckBox4"/>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9ADF09F5FB6E46AB9D399EBEC17702" ma:contentTypeVersion="0" ma:contentTypeDescription="Create a new document." ma:contentTypeScope="" ma:versionID="ad6268212a694854ce3f4879f59f8ce5">
  <xsd:schema xmlns:xsd="http://www.w3.org/2001/XMLSchema" xmlns:xs="http://www.w3.org/2001/XMLSchema" xmlns:p="http://schemas.microsoft.com/office/2006/metadata/properties" xmlns:ns2="678ff5ba-7e10-4e2b-ab41-c6b2b3c0abbf" targetNamespace="http://schemas.microsoft.com/office/2006/metadata/properties" ma:root="true" ma:fieldsID="74ffe6fde04e472b126d70c7be0654c4" ns2:_="">
    <xsd:import namespace="678ff5ba-7e10-4e2b-ab41-c6b2b3c0abb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ff5ba-7e10-4e2b-ab41-c6b2b3c0abb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678ff5ba-7e10-4e2b-ab41-c6b2b3c0abbf">QVJDQTP4TD7R-320-4492</_dlc_DocId>
    <_dlc_DocIdUrl xmlns="678ff5ba-7e10-4e2b-ab41-c6b2b3c0abbf">
      <Url>http://ogssp/sites/psg/it/ITTelcomFinance/_layouts/DocIdRedir.aspx?ID=QVJDQTP4TD7R-320-4492</Url>
      <Description>QVJDQTP4TD7R-320-4492</Description>
    </_dlc_DocIdUrl>
  </documentManagement>
</p:properties>
</file>

<file path=customXml/itemProps1.xml><?xml version="1.0" encoding="utf-8"?>
<ds:datastoreItem xmlns:ds="http://schemas.openxmlformats.org/officeDocument/2006/customXml" ds:itemID="{5359130A-5549-4165-B0C3-A0A9C0A072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ff5ba-7e10-4e2b-ab41-c6b2b3c0a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749AAF-723C-44BA-8B15-B5EB799DD81C}">
  <ds:schemaRefs>
    <ds:schemaRef ds:uri="http://schemas.microsoft.com/sharepoint/v3/contenttype/forms"/>
  </ds:schemaRefs>
</ds:datastoreItem>
</file>

<file path=customXml/itemProps3.xml><?xml version="1.0" encoding="utf-8"?>
<ds:datastoreItem xmlns:ds="http://schemas.openxmlformats.org/officeDocument/2006/customXml" ds:itemID="{CAC7F0D1-C053-4A09-985E-4CA06A7C4980}">
  <ds:schemaRefs>
    <ds:schemaRef ds:uri="http://schemas.microsoft.com/sharepoint/events"/>
  </ds:schemaRefs>
</ds:datastoreItem>
</file>

<file path=customXml/itemProps4.xml><?xml version="1.0" encoding="utf-8"?>
<ds:datastoreItem xmlns:ds="http://schemas.openxmlformats.org/officeDocument/2006/customXml" ds:itemID="{039C21F5-CC99-46B7-9CB5-0800D6E030E2}">
  <ds:schemaRefs>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678ff5ba-7e10-4e2b-ab41-c6b2b3c0abbf"/>
    <ds:schemaRef ds:uri="http://purl.org/dc/term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Cloud Financial Response</vt:lpstr>
      <vt:lpstr>'Cloud Financial Response'!Print_Titles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Shoemaker, Lynda (OGS)</dc:creator>
  <cp:lastModifiedBy>Risch, Amber</cp:lastModifiedBy>
  <cp:lastPrinted>2017-12-29T20:17:07Z</cp:lastPrinted>
  <dcterms:created xsi:type="dcterms:W3CDTF">2013-09-26T16:39:49Z</dcterms:created>
  <dcterms:modified xsi:type="dcterms:W3CDTF">2019-10-01T17:13:08Z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0x0101009C9ADF09F5FB6E46AB9D399EBEC17702</vt:lpwstr>
  </property>
  <property fmtid="{D5CDD505-2E9C-101B-9397-08002B2CF9AE}" pid="3" name="_dlc_DocIdItemGuid">
    <vt:lpwstr>5d65c0e5-c482-4699-94d3-2e20f8fd9c78</vt:lpwstr>
  </property>
</Properties>
</file>